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325"/>
  <workbookPr filterPrivacy="1" defaultThemeVersion="124226"/>
  <xr:revisionPtr revIDLastSave="0" documentId="13_ncr:1_{D40A9740-8E82-4C49-83E9-BEA4F8E614D0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5" i="1" l="1"/>
  <c r="A8" i="1"/>
  <c r="A10" i="1"/>
  <c r="A12" i="1"/>
  <c r="F14" i="1"/>
  <c r="E14" i="1"/>
  <c r="D14" i="1" s="1"/>
  <c r="F13" i="1"/>
  <c r="E13" i="1"/>
  <c r="D12" i="1"/>
  <c r="D11" i="1"/>
  <c r="D10" i="1"/>
  <c r="D9" i="1"/>
  <c r="F8" i="1"/>
  <c r="E8" i="1"/>
  <c r="F7" i="1"/>
  <c r="F15" i="1" s="1"/>
  <c r="E7" i="1"/>
  <c r="E6" i="1"/>
  <c r="D6" i="1" s="1"/>
  <c r="E5" i="1"/>
  <c r="D5" i="1" s="1"/>
  <c r="E4" i="1"/>
  <c r="D4" i="1"/>
  <c r="D2" i="1"/>
  <c r="E15" i="1" l="1"/>
  <c r="D13" i="1"/>
  <c r="D8" i="1"/>
  <c r="D7" i="1"/>
  <c r="D15" i="1" s="1"/>
</calcChain>
</file>

<file path=xl/sharedStrings.xml><?xml version="1.0" encoding="utf-8"?>
<sst xmlns="http://schemas.openxmlformats.org/spreadsheetml/2006/main" count="89" uniqueCount="53">
  <si>
    <t>ЕФСР</t>
  </si>
  <si>
    <t>Караван здоровья</t>
  </si>
  <si>
    <t>29.03.2019</t>
  </si>
  <si>
    <t>Реализуется</t>
  </si>
  <si>
    <t xml:space="preserve">Здравоохранение </t>
  </si>
  <si>
    <t>Минздрав</t>
  </si>
  <si>
    <t>ИБР</t>
  </si>
  <si>
    <t>Устойчивое развитие сельского водоснабжения и санитарии 3</t>
  </si>
  <si>
    <t>06.04.2019</t>
  </si>
  <si>
    <t>На стадии ратификации</t>
  </si>
  <si>
    <t>Водоснабжения</t>
  </si>
  <si>
    <t>КФВ</t>
  </si>
  <si>
    <t>Программа охраны здоровья матери и ребенка IX</t>
  </si>
  <si>
    <t>16.04.2019</t>
  </si>
  <si>
    <t>Программа охраны здоровья матери и ребенка-VI-VII-VIII</t>
  </si>
  <si>
    <t>Программа охраны здоровья матери и ребенка-IV-V</t>
  </si>
  <si>
    <t>ЕБРР</t>
  </si>
  <si>
    <t>Реабилитация системы водоснабжения и канализации г.Жалал-Абад Фаза-2</t>
  </si>
  <si>
    <t>23.05.2019</t>
  </si>
  <si>
    <t>Водоснабжение</t>
  </si>
  <si>
    <t>Госагентство водных резурсов</t>
  </si>
  <si>
    <t>Реабилитация системы водоснабжения с.Мырзаки-Куршаб-Дон-Булак</t>
  </si>
  <si>
    <t>Третья фаза Программы по улучшению региональных путей сообщения в Центральной Азии</t>
  </si>
  <si>
    <t>03.07.2019</t>
  </si>
  <si>
    <t>Транспорт</t>
  </si>
  <si>
    <t>МТиД КР</t>
  </si>
  <si>
    <t>Япония</t>
  </si>
  <si>
    <t>Реконструкция моста через реку Урмарал на автодороге Талас-Тараз</t>
  </si>
  <si>
    <t>17.07.2019</t>
  </si>
  <si>
    <t>Поддержка местных сообществ CASA-1000</t>
  </si>
  <si>
    <t>08.08.2019</t>
  </si>
  <si>
    <t>Инфраструктура</t>
  </si>
  <si>
    <t>АРИС</t>
  </si>
  <si>
    <t>СФР</t>
  </si>
  <si>
    <t>11.09.2019</t>
  </si>
  <si>
    <t>Реабилитация системы водоснабжения и канализации г.Кербен</t>
  </si>
  <si>
    <t>13.09.2019</t>
  </si>
  <si>
    <t>Реабилитация системы водоснабжения и канализации г.Исфана</t>
  </si>
  <si>
    <t>№</t>
  </si>
  <si>
    <t>Сумма, дол.США</t>
  </si>
  <si>
    <t>Грант</t>
  </si>
  <si>
    <t>Кредит</t>
  </si>
  <si>
    <t>Дата подп-я</t>
  </si>
  <si>
    <t>Статус</t>
  </si>
  <si>
    <t>Сектор</t>
  </si>
  <si>
    <t>Исполнитель</t>
  </si>
  <si>
    <t>Наименование проекта</t>
  </si>
  <si>
    <t>Донор</t>
  </si>
  <si>
    <t>Госагентство водных резурсов /АРИС</t>
  </si>
  <si>
    <t>На стадии начало реализации</t>
  </si>
  <si>
    <t xml:space="preserve">ИТОГО </t>
  </si>
  <si>
    <t xml:space="preserve">Госагентство водных резурсов при ПКР </t>
  </si>
  <si>
    <t>ВБ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</si>
</sst>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8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0"/>
      <name val="Times New Roman Cyr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 Cyr"/>
      <charset val="204"/>
    </font>
    <font>
      <b/>
      <sz val="10"/>
      <name val="Times New Roman Cyr"/>
      <charset val="204"/>
    </font>
    <font>
      <b/>
      <sz val="10"/>
      <name val="Times New Roman Cyr"/>
      <family val="1"/>
      <charset val="204"/>
    </font>
    <font>
      <b/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7">
    <xf numFmtId="0" fontId="0" fillId="0" borderId="0" xfId="0"/>
    <xf numFmtId="1" fontId="2" fillId="0" borderId="1" xfId="1" applyNumberFormat="1" applyFont="1" applyFill="1" applyBorder="1" applyAlignment="1">
      <alignment horizontal="center" vertical="center" wrapText="1"/>
    </xf>
    <xf numFmtId="49" fontId="2" fillId="0" borderId="1" xfId="1" applyNumberFormat="1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left" vertical="center" wrapText="1"/>
    </xf>
    <xf numFmtId="3" fontId="4" fillId="2" borderId="1" xfId="1" applyNumberFormat="1" applyFont="1" applyFill="1" applyBorder="1" applyAlignment="1">
      <alignment horizontal="center" vertical="top" wrapText="1"/>
    </xf>
    <xf numFmtId="164" fontId="5" fillId="0" borderId="1" xfId="1" applyNumberFormat="1" applyFont="1" applyFill="1" applyBorder="1" applyAlignment="1">
      <alignment horizontal="center" vertical="center" wrapText="1"/>
    </xf>
    <xf numFmtId="49" fontId="2" fillId="0" borderId="1" xfId="1" applyNumberFormat="1" applyFont="1" applyFill="1" applyBorder="1" applyAlignment="1">
      <alignment horizontal="left" vertical="center" wrapText="1"/>
    </xf>
    <xf numFmtId="49" fontId="2" fillId="0" borderId="1" xfId="1" applyNumberFormat="1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 wrapText="1"/>
    </xf>
    <xf numFmtId="49" fontId="2" fillId="0" borderId="1" xfId="1" applyNumberFormat="1" applyFont="1" applyFill="1" applyBorder="1" applyAlignment="1">
      <alignment vertical="top" wrapText="1"/>
    </xf>
    <xf numFmtId="0" fontId="6" fillId="0" borderId="1" xfId="1" applyFont="1" applyFill="1" applyBorder="1" applyAlignment="1">
      <alignment horizontal="center" vertical="top" wrapText="1"/>
    </xf>
    <xf numFmtId="0" fontId="6" fillId="0" borderId="1" xfId="1" applyFont="1" applyFill="1" applyBorder="1" applyAlignment="1">
      <alignment horizontal="center" vertical="center" wrapText="1"/>
    </xf>
    <xf numFmtId="49" fontId="6" fillId="0" borderId="1" xfId="1" applyNumberFormat="1" applyFont="1" applyFill="1" applyBorder="1" applyAlignment="1">
      <alignment horizontal="center" vertical="justify" wrapText="1"/>
    </xf>
    <xf numFmtId="3" fontId="6" fillId="0" borderId="1" xfId="1" applyNumberFormat="1" applyFont="1" applyFill="1" applyBorder="1" applyAlignment="1">
      <alignment horizontal="right" vertical="top" wrapText="1"/>
    </xf>
    <xf numFmtId="14" fontId="6" fillId="0" borderId="1" xfId="1" applyNumberFormat="1" applyFont="1" applyFill="1" applyBorder="1" applyAlignment="1">
      <alignment horizontal="center" vertical="top" wrapText="1"/>
    </xf>
    <xf numFmtId="0" fontId="0" fillId="0" borderId="1" xfId="0" applyBorder="1"/>
    <xf numFmtId="164" fontId="7" fillId="2" borderId="1" xfId="0" applyNumberFormat="1" applyFont="1" applyFill="1" applyBorder="1" applyAlignment="1">
      <alignment horizontal="left" vertical="center" wrapText="1"/>
    </xf>
  </cellXfs>
  <cellStyles count="2">
    <cellStyle name="Normal" xfId="0" builtinId="0"/>
    <cellStyle name="Обычный_Погодам" xfId="1" xr:uid="{00000000-0005-0000-0000-000001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5"/>
  <sheetViews>
    <sheetView tabSelected="1" workbookViewId="0">
      <selection activeCell="A3" sqref="A3"/>
    </sheetView>
  </sheetViews>
  <sheetFormatPr defaultRowHeight="15" x14ac:dyDescent="0.25"/>
  <cols>
    <col min="1" max="1" width="3" bestFit="1" customWidth="1"/>
    <col min="2" max="2" width="7.28515625" customWidth="1"/>
    <col min="3" max="3" width="33" customWidth="1"/>
    <col min="4" max="4" width="12.28515625" bestFit="1" customWidth="1"/>
    <col min="5" max="5" width="12.140625" customWidth="1"/>
    <col min="6" max="6" width="12" customWidth="1"/>
    <col min="7" max="7" width="13.140625" customWidth="1"/>
    <col min="8" max="8" width="18.7109375" customWidth="1"/>
    <col min="9" max="9" width="16.28515625" customWidth="1"/>
    <col min="10" max="10" width="24.85546875" customWidth="1"/>
  </cols>
  <sheetData>
    <row r="1" spans="1:10" ht="25.5" x14ac:dyDescent="0.25">
      <c r="A1" s="11" t="s">
        <v>38</v>
      </c>
      <c r="B1" s="12" t="s">
        <v>47</v>
      </c>
      <c r="C1" s="10" t="s">
        <v>46</v>
      </c>
      <c r="D1" s="13" t="s">
        <v>39</v>
      </c>
      <c r="E1" s="10" t="s">
        <v>40</v>
      </c>
      <c r="F1" s="10" t="s">
        <v>41</v>
      </c>
      <c r="G1" s="14" t="s">
        <v>42</v>
      </c>
      <c r="H1" s="10" t="s">
        <v>43</v>
      </c>
      <c r="I1" s="10" t="s">
        <v>44</v>
      </c>
      <c r="J1" s="10" t="s">
        <v>45</v>
      </c>
    </row>
    <row r="2" spans="1:10" x14ac:dyDescent="0.25">
      <c r="A2" s="1">
        <v>1</v>
      </c>
      <c r="B2" s="2" t="s">
        <v>0</v>
      </c>
      <c r="C2" s="3" t="s">
        <v>1</v>
      </c>
      <c r="D2" s="4">
        <f>E2</f>
        <v>2000000</v>
      </c>
      <c r="E2" s="4">
        <v>2000000</v>
      </c>
      <c r="F2" s="5"/>
      <c r="G2" s="2" t="s">
        <v>2</v>
      </c>
      <c r="H2" s="6" t="s">
        <v>3</v>
      </c>
      <c r="I2" s="2" t="s">
        <v>4</v>
      </c>
      <c r="J2" s="6" t="s">
        <v>5</v>
      </c>
    </row>
    <row r="3" spans="1:10" ht="25.5" x14ac:dyDescent="0.25">
      <c r="A3" s="1">
        <v>2</v>
      </c>
      <c r="B3" s="2" t="s">
        <v>6</v>
      </c>
      <c r="C3" s="3" t="s">
        <v>7</v>
      </c>
      <c r="D3" s="4">
        <v>20000000</v>
      </c>
      <c r="E3" s="4"/>
      <c r="F3" s="4">
        <v>20000000</v>
      </c>
      <c r="G3" s="2" t="s">
        <v>8</v>
      </c>
      <c r="H3" s="6" t="s">
        <v>49</v>
      </c>
      <c r="I3" s="2" t="s">
        <v>10</v>
      </c>
      <c r="J3" s="3" t="s">
        <v>48</v>
      </c>
    </row>
    <row r="4" spans="1:10" ht="25.5" x14ac:dyDescent="0.25">
      <c r="A4" s="1">
        <v>3</v>
      </c>
      <c r="B4" s="2" t="s">
        <v>11</v>
      </c>
      <c r="C4" s="3" t="s">
        <v>12</v>
      </c>
      <c r="D4" s="4">
        <f>E4</f>
        <v>6600000.0000000009</v>
      </c>
      <c r="E4" s="4">
        <f>6000000*1.1</f>
        <v>6600000.0000000009</v>
      </c>
      <c r="F4" s="4"/>
      <c r="G4" s="2" t="s">
        <v>13</v>
      </c>
      <c r="H4" s="6" t="s">
        <v>3</v>
      </c>
      <c r="I4" s="2" t="s">
        <v>4</v>
      </c>
      <c r="J4" s="8" t="s">
        <v>5</v>
      </c>
    </row>
    <row r="5" spans="1:10" ht="25.5" x14ac:dyDescent="0.25">
      <c r="A5" s="1">
        <f t="shared" ref="A5" si="0">A3+1</f>
        <v>3</v>
      </c>
      <c r="B5" s="2" t="s">
        <v>11</v>
      </c>
      <c r="C5" s="3" t="s">
        <v>14</v>
      </c>
      <c r="D5" s="4">
        <f>E5</f>
        <v>14300000.000000002</v>
      </c>
      <c r="E5" s="4">
        <f>13000000*1.1</f>
        <v>14300000.000000002</v>
      </c>
      <c r="F5" s="4"/>
      <c r="G5" s="2" t="s">
        <v>13</v>
      </c>
      <c r="H5" s="6" t="s">
        <v>3</v>
      </c>
      <c r="I5" s="2" t="s">
        <v>4</v>
      </c>
      <c r="J5" s="8" t="s">
        <v>5</v>
      </c>
    </row>
    <row r="6" spans="1:10" ht="25.5" x14ac:dyDescent="0.25">
      <c r="A6" s="1">
        <v>4</v>
      </c>
      <c r="B6" s="2" t="s">
        <v>11</v>
      </c>
      <c r="C6" s="3" t="s">
        <v>15</v>
      </c>
      <c r="D6" s="4">
        <f>E6</f>
        <v>2200000</v>
      </c>
      <c r="E6" s="4">
        <f>2000000*1.1</f>
        <v>2200000</v>
      </c>
      <c r="F6" s="4"/>
      <c r="G6" s="2" t="s">
        <v>13</v>
      </c>
      <c r="H6" s="6" t="s">
        <v>3</v>
      </c>
      <c r="I6" s="2" t="s">
        <v>4</v>
      </c>
      <c r="J6" s="8" t="s">
        <v>5</v>
      </c>
    </row>
    <row r="7" spans="1:10" ht="25.5" x14ac:dyDescent="0.25">
      <c r="A7" s="1">
        <v>5</v>
      </c>
      <c r="B7" s="2" t="s">
        <v>16</v>
      </c>
      <c r="C7" s="3" t="s">
        <v>17</v>
      </c>
      <c r="D7" s="4">
        <f>E7+F7</f>
        <v>8937500</v>
      </c>
      <c r="E7" s="4">
        <f>4000000*1.1</f>
        <v>4400000</v>
      </c>
      <c r="F7" s="4">
        <f>4125000*1.1</f>
        <v>4537500</v>
      </c>
      <c r="G7" s="2" t="s">
        <v>18</v>
      </c>
      <c r="H7" s="6" t="s">
        <v>49</v>
      </c>
      <c r="I7" s="9" t="s">
        <v>19</v>
      </c>
      <c r="J7" s="8" t="s">
        <v>51</v>
      </c>
    </row>
    <row r="8" spans="1:10" ht="25.5" x14ac:dyDescent="0.25">
      <c r="A8" s="1">
        <f t="shared" ref="A8" si="1">A6+1</f>
        <v>5</v>
      </c>
      <c r="B8" s="2" t="s">
        <v>16</v>
      </c>
      <c r="C8" s="3" t="s">
        <v>21</v>
      </c>
      <c r="D8" s="4">
        <f>E8+F8</f>
        <v>5500000</v>
      </c>
      <c r="E8" s="4">
        <f>3000000*1.1</f>
        <v>3300000.0000000005</v>
      </c>
      <c r="F8" s="4">
        <f>2000000*1.1</f>
        <v>2200000</v>
      </c>
      <c r="G8" s="2" t="s">
        <v>18</v>
      </c>
      <c r="H8" s="6" t="s">
        <v>3</v>
      </c>
      <c r="I8" s="9" t="s">
        <v>19</v>
      </c>
      <c r="J8" s="8" t="s">
        <v>20</v>
      </c>
    </row>
    <row r="9" spans="1:10" ht="38.25" x14ac:dyDescent="0.25">
      <c r="A9" s="1">
        <v>6</v>
      </c>
      <c r="B9" s="9" t="s">
        <v>52</v>
      </c>
      <c r="C9" s="8" t="s">
        <v>22</v>
      </c>
      <c r="D9" s="4">
        <f>E9+F9</f>
        <v>55000000</v>
      </c>
      <c r="E9" s="4">
        <v>27500000</v>
      </c>
      <c r="F9" s="4">
        <v>27500000</v>
      </c>
      <c r="G9" s="9" t="s">
        <v>23</v>
      </c>
      <c r="H9" s="6" t="s">
        <v>49</v>
      </c>
      <c r="I9" s="9" t="s">
        <v>24</v>
      </c>
      <c r="J9" s="8" t="s">
        <v>25</v>
      </c>
    </row>
    <row r="10" spans="1:10" ht="25.5" x14ac:dyDescent="0.25">
      <c r="A10" s="1">
        <f>A9+1</f>
        <v>7</v>
      </c>
      <c r="B10" s="9" t="s">
        <v>26</v>
      </c>
      <c r="C10" s="8" t="s">
        <v>27</v>
      </c>
      <c r="D10" s="4">
        <f>E10+F10</f>
        <v>16600000</v>
      </c>
      <c r="E10" s="4">
        <v>16600000</v>
      </c>
      <c r="F10" s="4"/>
      <c r="G10" s="9" t="s">
        <v>28</v>
      </c>
      <c r="H10" s="7" t="s">
        <v>9</v>
      </c>
      <c r="I10" s="9" t="s">
        <v>24</v>
      </c>
      <c r="J10" s="8" t="s">
        <v>25</v>
      </c>
    </row>
    <row r="11" spans="1:10" ht="25.5" x14ac:dyDescent="0.25">
      <c r="A11" s="1">
        <v>8</v>
      </c>
      <c r="B11" s="9" t="s">
        <v>52</v>
      </c>
      <c r="C11" s="8" t="s">
        <v>29</v>
      </c>
      <c r="D11" s="4">
        <f>E11+F11</f>
        <v>11000000</v>
      </c>
      <c r="E11" s="4">
        <v>6000000</v>
      </c>
      <c r="F11" s="4">
        <v>5000000</v>
      </c>
      <c r="G11" s="2" t="s">
        <v>30</v>
      </c>
      <c r="H11" s="7" t="s">
        <v>9</v>
      </c>
      <c r="I11" s="9" t="s">
        <v>31</v>
      </c>
      <c r="J11" s="8" t="s">
        <v>32</v>
      </c>
    </row>
    <row r="12" spans="1:10" ht="25.5" x14ac:dyDescent="0.25">
      <c r="A12" s="1">
        <f t="shared" ref="A12" si="2">A11+1</f>
        <v>9</v>
      </c>
      <c r="B12" s="2" t="s">
        <v>33</v>
      </c>
      <c r="C12" s="3" t="s">
        <v>7</v>
      </c>
      <c r="D12" s="4">
        <f>F12</f>
        <v>30000000</v>
      </c>
      <c r="E12" s="4"/>
      <c r="F12" s="4">
        <v>30000000</v>
      </c>
      <c r="G12" s="9" t="s">
        <v>34</v>
      </c>
      <c r="H12" s="7" t="s">
        <v>9</v>
      </c>
      <c r="I12" s="9" t="s">
        <v>19</v>
      </c>
      <c r="J12" s="8" t="s">
        <v>20</v>
      </c>
    </row>
    <row r="13" spans="1:10" ht="25.5" x14ac:dyDescent="0.25">
      <c r="A13" s="1">
        <v>10</v>
      </c>
      <c r="B13" s="9" t="s">
        <v>16</v>
      </c>
      <c r="C13" s="3" t="s">
        <v>35</v>
      </c>
      <c r="D13" s="4">
        <f>E13+F13</f>
        <v>6050000</v>
      </c>
      <c r="E13" s="4">
        <f>3000000*1.1</f>
        <v>3300000.0000000005</v>
      </c>
      <c r="F13" s="4">
        <f>2500000*1.1</f>
        <v>2750000</v>
      </c>
      <c r="G13" s="9" t="s">
        <v>36</v>
      </c>
      <c r="H13" s="7" t="s">
        <v>9</v>
      </c>
      <c r="I13" s="9" t="s">
        <v>19</v>
      </c>
      <c r="J13" s="8" t="s">
        <v>20</v>
      </c>
    </row>
    <row r="14" spans="1:10" ht="25.5" x14ac:dyDescent="0.25">
      <c r="A14" s="1">
        <v>11</v>
      </c>
      <c r="B14" s="9" t="s">
        <v>16</v>
      </c>
      <c r="C14" s="3" t="s">
        <v>37</v>
      </c>
      <c r="D14" s="4">
        <f>E14+F14</f>
        <v>4400000</v>
      </c>
      <c r="E14" s="4">
        <f>2400000*1.1</f>
        <v>2640000</v>
      </c>
      <c r="F14" s="4">
        <f>1600000*1.1</f>
        <v>1760000.0000000002</v>
      </c>
      <c r="G14" s="9" t="s">
        <v>36</v>
      </c>
      <c r="H14" s="7" t="s">
        <v>9</v>
      </c>
      <c r="I14" s="9" t="s">
        <v>19</v>
      </c>
      <c r="J14" s="8" t="s">
        <v>20</v>
      </c>
    </row>
    <row r="15" spans="1:10" x14ac:dyDescent="0.25">
      <c r="A15" s="15"/>
      <c r="B15" s="15"/>
      <c r="C15" s="16" t="s">
        <v>50</v>
      </c>
      <c r="D15" s="16">
        <f>SUM(D2:D14)</f>
        <v>182587500</v>
      </c>
      <c r="E15" s="16">
        <f t="shared" ref="E15:F15" si="3">SUM(E2:E14)</f>
        <v>88840000</v>
      </c>
      <c r="F15" s="16">
        <f t="shared" si="3"/>
        <v>93747500</v>
      </c>
      <c r="G15" s="15"/>
      <c r="H15" s="15"/>
      <c r="I15" s="15"/>
      <c r="J15" s="15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2020-01-31T08:34:18Z</dcterms:modified>
</cp:coreProperties>
</file>