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"/>
    </mc:Choice>
  </mc:AlternateContent>
  <xr:revisionPtr revIDLastSave="0" documentId="8_{1E8F6747-2215-485D-9C71-E10C9B8E06ED}" xr6:coauthVersionLast="36" xr6:coauthVersionMax="36" xr10:uidLastSave="{00000000-0000-0000-0000-000000000000}"/>
  <bookViews>
    <workbookView xWindow="720" yWindow="390" windowWidth="27555" windowHeight="12315" xr2:uid="{00000000-000D-0000-FFFF-FFFF00000000}"/>
  </bookViews>
  <sheets>
    <sheet name="январь" sheetId="9" r:id="rId1"/>
  </sheets>
  <calcPr calcId="179021"/>
</workbook>
</file>

<file path=xl/calcChain.xml><?xml version="1.0" encoding="utf-8"?>
<calcChain xmlns="http://schemas.openxmlformats.org/spreadsheetml/2006/main">
  <c r="H47" i="9" l="1"/>
  <c r="H48" i="9"/>
  <c r="F57" i="9"/>
  <c r="H59" i="9" l="1"/>
  <c r="H13" i="9"/>
  <c r="H68" i="9"/>
  <c r="H20" i="9"/>
  <c r="H57" i="9" l="1"/>
  <c r="J10" i="9" l="1"/>
  <c r="J12" i="9"/>
  <c r="J13" i="9"/>
  <c r="J14" i="9"/>
  <c r="J15" i="9"/>
  <c r="J17" i="9"/>
  <c r="J18" i="9"/>
  <c r="J19" i="9"/>
  <c r="J20" i="9"/>
  <c r="J21" i="9"/>
  <c r="J22" i="9"/>
  <c r="J23" i="9"/>
  <c r="J24" i="9"/>
  <c r="J26" i="9"/>
  <c r="J27" i="9"/>
  <c r="J28" i="9"/>
  <c r="J29" i="9"/>
  <c r="J31" i="9"/>
  <c r="J32" i="9"/>
  <c r="J33" i="9"/>
  <c r="J34" i="9"/>
  <c r="J35" i="9"/>
  <c r="J36" i="9"/>
  <c r="J37" i="9"/>
  <c r="J39" i="9"/>
  <c r="J40" i="9"/>
  <c r="J41" i="9"/>
  <c r="J42" i="9"/>
  <c r="J43" i="9"/>
  <c r="J45" i="9"/>
  <c r="J46" i="9"/>
  <c r="J47" i="9"/>
  <c r="J48" i="9"/>
  <c r="J49" i="9"/>
  <c r="J50" i="9"/>
  <c r="J52" i="9"/>
  <c r="J53" i="9"/>
  <c r="J54" i="9"/>
  <c r="J55" i="9"/>
  <c r="J56" i="9"/>
  <c r="J57" i="9"/>
  <c r="J58" i="9"/>
  <c r="J59" i="9"/>
  <c r="J61" i="9"/>
  <c r="J62" i="9"/>
  <c r="J63" i="9"/>
  <c r="J64" i="9"/>
  <c r="J65" i="9"/>
  <c r="J66" i="9"/>
  <c r="J67" i="9"/>
  <c r="J68" i="9"/>
  <c r="J69" i="9"/>
  <c r="J70" i="9"/>
  <c r="J71" i="9"/>
  <c r="J72" i="9"/>
  <c r="L12" i="9" l="1"/>
  <c r="L13" i="9"/>
  <c r="L14" i="9"/>
  <c r="L15" i="9"/>
  <c r="L17" i="9"/>
  <c r="L18" i="9"/>
  <c r="L19" i="9"/>
  <c r="L20" i="9"/>
  <c r="L21" i="9"/>
  <c r="L22" i="9"/>
  <c r="L23" i="9"/>
  <c r="L24" i="9"/>
  <c r="L26" i="9"/>
  <c r="L27" i="9"/>
  <c r="L28" i="9"/>
  <c r="L29" i="9"/>
  <c r="L32" i="9"/>
  <c r="L33" i="9"/>
  <c r="L34" i="9"/>
  <c r="L35" i="9"/>
  <c r="L36" i="9"/>
  <c r="L37" i="9"/>
  <c r="L39" i="9"/>
  <c r="L40" i="9"/>
  <c r="L41" i="9"/>
  <c r="L42" i="9"/>
  <c r="L43" i="9"/>
  <c r="L45" i="9"/>
  <c r="L46" i="9"/>
  <c r="L47" i="9"/>
  <c r="L48" i="9"/>
  <c r="L49" i="9"/>
  <c r="L50" i="9"/>
  <c r="L52" i="9"/>
  <c r="L53" i="9"/>
  <c r="L54" i="9"/>
  <c r="L55" i="9"/>
  <c r="L56" i="9"/>
  <c r="L57" i="9"/>
  <c r="L58" i="9"/>
  <c r="L59" i="9"/>
  <c r="L61" i="9"/>
  <c r="L62" i="9"/>
  <c r="L63" i="9"/>
  <c r="L64" i="9"/>
  <c r="L65" i="9"/>
  <c r="L66" i="9"/>
  <c r="L67" i="9"/>
  <c r="L68" i="9"/>
  <c r="L69" i="9"/>
  <c r="L70" i="9"/>
  <c r="L71" i="9"/>
  <c r="L72" i="9"/>
  <c r="L31" i="9"/>
  <c r="K9" i="9"/>
  <c r="H60" i="9" l="1"/>
  <c r="G60" i="9"/>
  <c r="F60" i="9"/>
  <c r="E60" i="9"/>
  <c r="D60" i="9"/>
  <c r="C60" i="9"/>
  <c r="B60" i="9"/>
  <c r="H51" i="9"/>
  <c r="G51" i="9"/>
  <c r="F51" i="9"/>
  <c r="E51" i="9"/>
  <c r="D51" i="9"/>
  <c r="C51" i="9"/>
  <c r="B51" i="9"/>
  <c r="H44" i="9"/>
  <c r="G44" i="9"/>
  <c r="F44" i="9"/>
  <c r="E44" i="9"/>
  <c r="D44" i="9"/>
  <c r="C44" i="9"/>
  <c r="B44" i="9"/>
  <c r="H38" i="9"/>
  <c r="G38" i="9"/>
  <c r="F38" i="9"/>
  <c r="E38" i="9"/>
  <c r="D38" i="9"/>
  <c r="C38" i="9"/>
  <c r="B38" i="9"/>
  <c r="H30" i="9"/>
  <c r="G30" i="9"/>
  <c r="F30" i="9"/>
  <c r="E30" i="9"/>
  <c r="D30" i="9"/>
  <c r="C30" i="9"/>
  <c r="B30" i="9"/>
  <c r="H25" i="9"/>
  <c r="G25" i="9"/>
  <c r="F25" i="9"/>
  <c r="E25" i="9"/>
  <c r="D25" i="9"/>
  <c r="C25" i="9"/>
  <c r="B25" i="9"/>
  <c r="H16" i="9"/>
  <c r="G16" i="9"/>
  <c r="F16" i="9"/>
  <c r="E16" i="9"/>
  <c r="D16" i="9"/>
  <c r="C16" i="9"/>
  <c r="B16" i="9"/>
  <c r="H11" i="9"/>
  <c r="G11" i="9"/>
  <c r="F11" i="9"/>
  <c r="E11" i="9"/>
  <c r="D11" i="9"/>
  <c r="C11" i="9"/>
  <c r="B11" i="9"/>
  <c r="J16" i="9" l="1"/>
  <c r="L16" i="9" s="1"/>
  <c r="J30" i="9"/>
  <c r="L30" i="9" s="1"/>
  <c r="J44" i="9"/>
  <c r="L44" i="9" s="1"/>
  <c r="J60" i="9"/>
  <c r="L60" i="9" s="1"/>
  <c r="B9" i="9"/>
  <c r="J11" i="9"/>
  <c r="L11" i="9" s="1"/>
  <c r="J25" i="9"/>
  <c r="L25" i="9" s="1"/>
  <c r="J38" i="9"/>
  <c r="L38" i="9" s="1"/>
  <c r="J51" i="9"/>
  <c r="L51" i="9" s="1"/>
  <c r="D9" i="9"/>
  <c r="E9" i="9"/>
  <c r="F9" i="9"/>
  <c r="H9" i="9"/>
  <c r="G9" i="9"/>
  <c r="C9" i="9"/>
  <c r="J9" i="9" l="1"/>
  <c r="L9" i="9" s="1"/>
</calcChain>
</file>

<file path=xl/sharedStrings.xml><?xml version="1.0" encoding="utf-8"?>
<sst xmlns="http://schemas.openxmlformats.org/spreadsheetml/2006/main" count="79" uniqueCount="79">
  <si>
    <t>РУТСР</t>
  </si>
  <si>
    <t>Численность персональных ассистентов (чел)</t>
  </si>
  <si>
    <t>Численность ЛОВЗ (чел)</t>
  </si>
  <si>
    <t>Всего</t>
  </si>
  <si>
    <t>в том числе:</t>
  </si>
  <si>
    <t>г.Бишкек</t>
  </si>
  <si>
    <t>Ленинский</t>
  </si>
  <si>
    <t>Первомайский</t>
  </si>
  <si>
    <t>Свердловский</t>
  </si>
  <si>
    <t>Октябрьский</t>
  </si>
  <si>
    <t>Чуйская обл.</t>
  </si>
  <si>
    <t>Кемин</t>
  </si>
  <si>
    <t>Чуй межрай.</t>
  </si>
  <si>
    <t>Ысык-ата</t>
  </si>
  <si>
    <t>Аламедин</t>
  </si>
  <si>
    <t>Сокулук</t>
  </si>
  <si>
    <t>Московский</t>
  </si>
  <si>
    <t>Жайыл</t>
  </si>
  <si>
    <t>Панфилов</t>
  </si>
  <si>
    <t>Таласская обл.</t>
  </si>
  <si>
    <t>Талас межрай.</t>
  </si>
  <si>
    <t>Бакай-Ата</t>
  </si>
  <si>
    <t>Кара-Буура</t>
  </si>
  <si>
    <t>Манас</t>
  </si>
  <si>
    <t>Иссык-Кулская обл.</t>
  </si>
  <si>
    <t>Ак-Суу</t>
  </si>
  <si>
    <t>г.Каракол</t>
  </si>
  <si>
    <t>г.Балыкчы</t>
  </si>
  <si>
    <t>Иссык-Куль</t>
  </si>
  <si>
    <t>Тюп</t>
  </si>
  <si>
    <t>Джеты-Огуз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</si>
  <si>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</si>
  <si>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</si>
  <si>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</si>
  <si>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</si>
  <si>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</si>
  <si>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</si>
  <si>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межрай.</t>
  </si>
  <si>
    <t>Баткенская обл.</t>
  </si>
  <si>
    <t xml:space="preserve">г. Баткен </t>
  </si>
  <si>
    <t>Баткенский район</t>
  </si>
  <si>
    <t>Кадамжай</t>
  </si>
  <si>
    <t>Ляйляк</t>
  </si>
  <si>
    <t>г.Кызыл-Кия</t>
  </si>
  <si>
    <t>г.Сулюкта</t>
  </si>
  <si>
    <t>Ошская обл.</t>
  </si>
  <si>
    <t>Алай</t>
  </si>
  <si>
    <t>Араван</t>
  </si>
  <si>
    <t>Каракульджа</t>
  </si>
  <si>
    <t>Кара-Суу</t>
  </si>
  <si>
    <t>Ноокат</t>
  </si>
  <si>
    <t>Узген межрай.</t>
  </si>
  <si>
    <t>Чон-Алай</t>
  </si>
  <si>
    <t>г.Ош</t>
  </si>
  <si>
    <t>Джалал-Абадская обл.</t>
  </si>
  <si>
    <t>г.Джалал-Абад</t>
  </si>
  <si>
    <t>г.Майлуу-Суу</t>
  </si>
  <si>
    <t>г. Таш-Комур</t>
  </si>
  <si>
    <t>г. Кара-Куль</t>
  </si>
  <si>
    <t>Сузак</t>
  </si>
  <si>
    <t>Базар-Коргон</t>
  </si>
  <si>
    <t>Ноокен</t>
  </si>
  <si>
    <t>Аксы</t>
  </si>
  <si>
    <t>Ала-Бука</t>
  </si>
  <si>
    <t>Чаткал</t>
  </si>
  <si>
    <t>Токтогул</t>
  </si>
  <si>
    <t>Тогуз-Торо</t>
  </si>
  <si>
    <t>до 18 лет</t>
  </si>
  <si>
    <t>свыше 18 лет</t>
  </si>
  <si>
    <t>В том числе</t>
  </si>
  <si>
    <t>Сумма страх. полис</t>
  </si>
  <si>
    <t>Сумма патентов</t>
  </si>
  <si>
    <t>Сумма ЗП</t>
  </si>
  <si>
    <t>Услуги банка</t>
  </si>
  <si>
    <t>Итого потребная</t>
  </si>
  <si>
    <t>Сведения о получателях услуг "Персонального ассистента" по состоянию на 01.01.2024 г.</t>
  </si>
  <si>
    <t>Итого выплаченная сумма ( с учетом услуги банка) за 11 месяцев на 01.11.2023г</t>
  </si>
  <si>
    <t>Итого выплаченная сумма ( с учетом услуги банка) за 12 месяцев на 01.01.2024г</t>
  </si>
  <si>
    <t>За декабрь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</si>
</sst>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color indexed="9"/>
      <name val="Arial Narrow"/>
    </font>
    <font>
      <b/>
      <sz val="11"/>
      <color indexed="18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1" fillId="3" borderId="6" xfId="0" applyFont="1" applyFill="1" applyBorder="1"/>
    <xf numFmtId="3" fontId="3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1" fillId="3" borderId="6" xfId="1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3" fontId="1" fillId="3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wrapText="1"/>
    </xf>
    <xf numFmtId="3" fontId="7" fillId="0" borderId="0" xfId="0" applyNumberFormat="1" applyFont="1" applyFill="1" applyBorder="1"/>
    <xf numFmtId="0" fontId="2" fillId="0" borderId="0" xfId="0" applyFont="1"/>
    <xf numFmtId="164" fontId="2" fillId="0" borderId="0" xfId="0" applyNumberFormat="1" applyFont="1"/>
    <xf numFmtId="0" fontId="1" fillId="3" borderId="3" xfId="0" applyFont="1" applyFill="1" applyBorder="1" applyAlignment="1">
      <alignment horizontal="center" vertical="top" wrapText="1"/>
    </xf>
    <xf numFmtId="3" fontId="1" fillId="0" borderId="11" xfId="0" applyNumberFormat="1" applyFont="1" applyFill="1" applyBorder="1"/>
    <xf numFmtId="0" fontId="1" fillId="0" borderId="11" xfId="0" applyFont="1" applyFill="1" applyBorder="1"/>
    <xf numFmtId="0" fontId="2" fillId="0" borderId="11" xfId="0" applyFont="1" applyBorder="1"/>
    <xf numFmtId="0" fontId="2" fillId="3" borderId="6" xfId="0" applyFont="1" applyFill="1" applyBorder="1"/>
    <xf numFmtId="164" fontId="2" fillId="0" borderId="11" xfId="0" applyNumberFormat="1" applyFont="1" applyFill="1" applyBorder="1" applyAlignment="1">
      <alignment horizontal="center"/>
    </xf>
    <xf numFmtId="164" fontId="1" fillId="3" borderId="7" xfId="1" applyNumberFormat="1" applyFont="1" applyFill="1" applyBorder="1" applyAlignment="1">
      <alignment horizontal="center" vertical="center"/>
    </xf>
    <xf numFmtId="0" fontId="2" fillId="0" borderId="9" xfId="0" applyFont="1" applyBorder="1"/>
    <xf numFmtId="164" fontId="2" fillId="3" borderId="7" xfId="0" applyNumberFormat="1" applyFont="1" applyFill="1" applyBorder="1"/>
    <xf numFmtId="164" fontId="1" fillId="2" borderId="11" xfId="1" applyNumberFormat="1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0" borderId="6" xfId="0" applyFont="1" applyBorder="1"/>
    <xf numFmtId="0" fontId="2" fillId="0" borderId="6" xfId="0" applyFont="1" applyFill="1" applyBorder="1"/>
    <xf numFmtId="0" fontId="3" fillId="0" borderId="6" xfId="0" applyFont="1" applyFill="1" applyBorder="1"/>
    <xf numFmtId="164" fontId="2" fillId="0" borderId="7" xfId="0" applyNumberFormat="1" applyFont="1" applyFill="1" applyBorder="1"/>
    <xf numFmtId="0" fontId="2" fillId="2" borderId="11" xfId="0" applyFont="1" applyFill="1" applyBorder="1"/>
    <xf numFmtId="0" fontId="3" fillId="0" borderId="11" xfId="0" applyFont="1" applyBorder="1"/>
    <xf numFmtId="0" fontId="2" fillId="0" borderId="11" xfId="0" applyFont="1" applyFill="1" applyBorder="1"/>
    <xf numFmtId="0" fontId="3" fillId="0" borderId="11" xfId="0" applyFont="1" applyFill="1" applyBorder="1"/>
    <xf numFmtId="164" fontId="2" fillId="0" borderId="9" xfId="0" applyNumberFormat="1" applyFont="1" applyFill="1" applyBorder="1"/>
    <xf numFmtId="0" fontId="1" fillId="2" borderId="6" xfId="0" applyFont="1" applyFill="1" applyBorder="1"/>
    <xf numFmtId="0" fontId="3" fillId="2" borderId="11" xfId="0" applyFont="1" applyFill="1" applyBorder="1"/>
    <xf numFmtId="164" fontId="2" fillId="0" borderId="6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2" fontId="2" fillId="3" borderId="6" xfId="0" applyNumberFormat="1" applyFont="1" applyFill="1" applyBorder="1"/>
    <xf numFmtId="2" fontId="2" fillId="0" borderId="6" xfId="0" applyNumberFormat="1" applyFont="1" applyFill="1" applyBorder="1"/>
    <xf numFmtId="2" fontId="2" fillId="0" borderId="1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73"/>
  <sheetViews>
    <sheetView tabSelected="1" zoomScale="69" zoomScaleNormal="69" workbookViewId="0">
      <pane xSplit="10" ySplit="17" topLeftCell="K21" activePane="bottomRight" state="frozen"/>
      <selection pane="topRight" activeCell="K1" sqref="K1"/>
      <selection pane="bottomLeft" activeCell="A18" sqref="A18"/>
      <selection pane="bottomRight" activeCell="F88" sqref="F88"/>
    </sheetView>
  </sheetViews>
  <sheetFormatPr defaultRowHeight="18.75" x14ac:dyDescent="0.3"/>
  <cols>
    <col min="1" max="1" width="21.7109375" style="13" customWidth="1"/>
    <col min="2" max="2" width="19.5703125" style="13" customWidth="1"/>
    <col min="3" max="3" width="18.7109375" style="13" customWidth="1"/>
    <col min="4" max="4" width="14.28515625" style="13" customWidth="1"/>
    <col min="5" max="5" width="15.42578125" style="13" customWidth="1"/>
    <col min="6" max="6" width="18.85546875" style="13" customWidth="1"/>
    <col min="7" max="7" width="15" style="13" customWidth="1"/>
    <col min="8" max="8" width="20.5703125" style="13" customWidth="1"/>
    <col min="9" max="9" width="16.140625" style="13" customWidth="1"/>
    <col min="10" max="10" width="16.85546875" style="13" customWidth="1"/>
    <col min="11" max="11" width="24.140625" style="13" customWidth="1"/>
    <col min="12" max="12" width="25.85546875" style="13" customWidth="1"/>
    <col min="13" max="14" width="18.28515625" style="9" customWidth="1"/>
    <col min="15" max="15" width="14.5703125" style="9" customWidth="1"/>
    <col min="16" max="16" width="14.140625" style="9" customWidth="1"/>
    <col min="17" max="17" width="12.85546875" style="9" customWidth="1"/>
    <col min="18" max="18" width="15.42578125" style="9" customWidth="1"/>
    <col min="19" max="19" width="16.42578125" style="9" customWidth="1"/>
  </cols>
  <sheetData>
    <row r="1" spans="1:18" ht="15" x14ac:dyDescent="0.25">
      <c r="A1" s="43" t="s">
        <v>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8" ht="1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8" ht="15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8" ht="1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8" ht="15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8" ht="6.75" customHeight="1" thickBot="1" x14ac:dyDescent="0.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8" ht="19.5" customHeight="1" thickBot="1" x14ac:dyDescent="0.3">
      <c r="A7" s="45" t="s">
        <v>0</v>
      </c>
      <c r="B7" s="47" t="s">
        <v>1</v>
      </c>
      <c r="C7" s="47" t="s">
        <v>2</v>
      </c>
      <c r="D7" s="49" t="s">
        <v>69</v>
      </c>
      <c r="E7" s="50"/>
      <c r="F7" s="51" t="s">
        <v>78</v>
      </c>
      <c r="G7" s="52"/>
      <c r="H7" s="52"/>
      <c r="I7" s="52"/>
      <c r="J7" s="53"/>
      <c r="K7" s="54" t="s">
        <v>76</v>
      </c>
      <c r="L7" s="56" t="s">
        <v>77</v>
      </c>
    </row>
    <row r="8" spans="1:18" ht="93" customHeight="1" thickBot="1" x14ac:dyDescent="0.3">
      <c r="A8" s="46"/>
      <c r="B8" s="48"/>
      <c r="C8" s="48"/>
      <c r="D8" s="15" t="s">
        <v>67</v>
      </c>
      <c r="E8" s="15" t="s">
        <v>68</v>
      </c>
      <c r="F8" s="5" t="s">
        <v>70</v>
      </c>
      <c r="G8" s="5" t="s">
        <v>71</v>
      </c>
      <c r="H8" s="5" t="s">
        <v>72</v>
      </c>
      <c r="I8" s="5" t="s">
        <v>73</v>
      </c>
      <c r="J8" s="5" t="s">
        <v>74</v>
      </c>
      <c r="K8" s="55"/>
      <c r="L8" s="57"/>
    </row>
    <row r="9" spans="1:18" ht="19.5" thickBot="1" x14ac:dyDescent="0.35">
      <c r="A9" s="1" t="s">
        <v>3</v>
      </c>
      <c r="B9" s="6">
        <f t="shared" ref="B9:H9" si="0">B11+B16+B25+B30+B38+B44+B51+B60</f>
        <v>14091</v>
      </c>
      <c r="C9" s="6">
        <f t="shared" si="0"/>
        <v>14391</v>
      </c>
      <c r="D9" s="6">
        <f t="shared" si="0"/>
        <v>9423</v>
      </c>
      <c r="E9" s="6">
        <f t="shared" si="0"/>
        <v>4968</v>
      </c>
      <c r="F9" s="7">
        <f>F11+F16+F25+F30+F38+F44+F51+F60</f>
        <v>9411536.4137000013</v>
      </c>
      <c r="G9" s="7">
        <f t="shared" si="0"/>
        <v>4210682.57</v>
      </c>
      <c r="H9" s="7">
        <f t="shared" si="0"/>
        <v>89230897</v>
      </c>
      <c r="I9" s="7">
        <v>514258.55506850005</v>
      </c>
      <c r="J9" s="3">
        <f t="shared" ref="J9:J40" si="1">I9+H9+G9+F9</f>
        <v>103367374.53876849</v>
      </c>
      <c r="K9" s="4">
        <f>K11+K16+K25+K30+K38+K44+K51+K60</f>
        <v>1073334427.173</v>
      </c>
      <c r="L9" s="21">
        <f>J9+K9</f>
        <v>1176701801.7117684</v>
      </c>
      <c r="M9" s="12"/>
      <c r="N9" s="12"/>
      <c r="O9" s="10"/>
      <c r="P9" s="10"/>
      <c r="Q9" s="10"/>
    </row>
    <row r="10" spans="1:18" ht="19.5" thickBot="1" x14ac:dyDescent="0.35">
      <c r="A10" s="17" t="s">
        <v>4</v>
      </c>
      <c r="B10" s="16"/>
      <c r="C10" s="16"/>
      <c r="D10" s="18"/>
      <c r="E10" s="18"/>
      <c r="F10" s="18"/>
      <c r="G10" s="18"/>
      <c r="H10" s="18"/>
      <c r="I10" s="18">
        <v>0</v>
      </c>
      <c r="J10" s="20">
        <f t="shared" si="1"/>
        <v>0</v>
      </c>
      <c r="K10" s="24"/>
      <c r="L10" s="22"/>
      <c r="M10" s="12"/>
      <c r="N10" s="12"/>
    </row>
    <row r="11" spans="1:18" ht="19.5" thickBot="1" x14ac:dyDescent="0.35">
      <c r="A11" s="1" t="s">
        <v>5</v>
      </c>
      <c r="B11" s="6">
        <f>SUM(B12:B15)</f>
        <v>2117</v>
      </c>
      <c r="C11" s="6">
        <f>SUM(C12:C15)</f>
        <v>2185</v>
      </c>
      <c r="D11" s="6">
        <f t="shared" ref="D11:E11" si="2">SUM(D12:D15)</f>
        <v>1594</v>
      </c>
      <c r="E11" s="6">
        <f t="shared" si="2"/>
        <v>591</v>
      </c>
      <c r="F11" s="19">
        <f>SUM(F12:F15)</f>
        <v>1646928.2437</v>
      </c>
      <c r="G11" s="19">
        <f>SUM(G12:G15)</f>
        <v>630877.07999999996</v>
      </c>
      <c r="H11" s="19">
        <f>SUM(H12:H15)</f>
        <v>13502170</v>
      </c>
      <c r="I11" s="40">
        <v>78899.876618499999</v>
      </c>
      <c r="J11" s="3">
        <f t="shared" si="1"/>
        <v>15858875.2003185</v>
      </c>
      <c r="K11" s="4">
        <v>164791685.60880002</v>
      </c>
      <c r="L11" s="23">
        <f>K11+J11</f>
        <v>180650560.80911851</v>
      </c>
      <c r="M11" s="12"/>
      <c r="N11" s="12"/>
    </row>
    <row r="12" spans="1:18" ht="19.5" thickBot="1" x14ac:dyDescent="0.35">
      <c r="A12" s="25" t="s">
        <v>6</v>
      </c>
      <c r="B12" s="26">
        <v>658</v>
      </c>
      <c r="C12" s="26">
        <v>667</v>
      </c>
      <c r="D12" s="27">
        <v>505</v>
      </c>
      <c r="E12" s="27">
        <v>162</v>
      </c>
      <c r="F12" s="28">
        <v>508748.94</v>
      </c>
      <c r="G12" s="28">
        <v>197400</v>
      </c>
      <c r="H12" s="28">
        <v>4152550</v>
      </c>
      <c r="I12" s="41">
        <v>24293.494699999999</v>
      </c>
      <c r="J12" s="8">
        <f t="shared" si="1"/>
        <v>4882992.4347000001</v>
      </c>
      <c r="K12" s="37">
        <v>50603758.587700002</v>
      </c>
      <c r="L12" s="29">
        <f t="shared" ref="L12:L30" si="3">K12+J12</f>
        <v>55486751.022399999</v>
      </c>
      <c r="M12" s="39"/>
      <c r="N12" s="12"/>
      <c r="O12" s="11"/>
      <c r="P12" s="11"/>
      <c r="Q12" s="11"/>
      <c r="R12" s="11"/>
    </row>
    <row r="13" spans="1:18" ht="19.5" thickBot="1" x14ac:dyDescent="0.35">
      <c r="A13" s="30" t="s">
        <v>7</v>
      </c>
      <c r="B13" s="31">
        <v>410</v>
      </c>
      <c r="C13" s="31">
        <v>426</v>
      </c>
      <c r="D13" s="32">
        <v>294</v>
      </c>
      <c r="E13" s="32">
        <v>132</v>
      </c>
      <c r="F13" s="33">
        <v>340392.6</v>
      </c>
      <c r="G13" s="33">
        <v>121998.54</v>
      </c>
      <c r="H13" s="33">
        <f>2620024+7487+7487+6568-1840</f>
        <v>2639726</v>
      </c>
      <c r="I13" s="42">
        <v>15510.585700000001</v>
      </c>
      <c r="J13" s="20">
        <f t="shared" si="1"/>
        <v>3117627.7257000003</v>
      </c>
      <c r="K13" s="38">
        <v>32872898.277999997</v>
      </c>
      <c r="L13" s="34">
        <f t="shared" si="3"/>
        <v>35990526.003699996</v>
      </c>
      <c r="M13" s="12"/>
      <c r="N13" s="12"/>
    </row>
    <row r="14" spans="1:18" ht="19.5" thickBot="1" x14ac:dyDescent="0.35">
      <c r="A14" s="25" t="s">
        <v>8</v>
      </c>
      <c r="B14" s="26">
        <v>474</v>
      </c>
      <c r="C14" s="26">
        <v>489</v>
      </c>
      <c r="D14" s="27">
        <v>387</v>
      </c>
      <c r="E14" s="27">
        <v>102</v>
      </c>
      <c r="F14" s="28">
        <v>360632.16</v>
      </c>
      <c r="G14" s="28">
        <v>142110</v>
      </c>
      <c r="H14" s="28">
        <v>3018042</v>
      </c>
      <c r="I14" s="41">
        <v>17603.9208</v>
      </c>
      <c r="J14" s="8">
        <f t="shared" si="1"/>
        <v>3538388.0808000001</v>
      </c>
      <c r="K14" s="37">
        <v>35621061.845200002</v>
      </c>
      <c r="L14" s="29">
        <f t="shared" si="3"/>
        <v>39159449.925999999</v>
      </c>
      <c r="M14" s="12"/>
      <c r="N14" s="12"/>
    </row>
    <row r="15" spans="1:18" ht="19.5" thickBot="1" x14ac:dyDescent="0.35">
      <c r="A15" s="30" t="s">
        <v>9</v>
      </c>
      <c r="B15" s="31">
        <v>575</v>
      </c>
      <c r="C15" s="31">
        <v>603</v>
      </c>
      <c r="D15" s="32">
        <v>408</v>
      </c>
      <c r="E15" s="32">
        <v>195</v>
      </c>
      <c r="F15" s="33">
        <v>437154.54369999998</v>
      </c>
      <c r="G15" s="33">
        <v>169368.54</v>
      </c>
      <c r="H15" s="33">
        <v>3691852</v>
      </c>
      <c r="I15" s="42">
        <v>21491.875418500003</v>
      </c>
      <c r="J15" s="20">
        <f t="shared" si="1"/>
        <v>4319866.9591185004</v>
      </c>
      <c r="K15" s="38">
        <v>45693966.897900008</v>
      </c>
      <c r="L15" s="34">
        <f t="shared" si="3"/>
        <v>50013833.857018508</v>
      </c>
      <c r="M15" s="12"/>
      <c r="N15" s="12"/>
    </row>
    <row r="16" spans="1:18" ht="19.5" thickBot="1" x14ac:dyDescent="0.35">
      <c r="A16" s="1" t="s">
        <v>10</v>
      </c>
      <c r="B16" s="2">
        <f>SUM(B17:B24)</f>
        <v>2672</v>
      </c>
      <c r="C16" s="2">
        <f>SUM(C17:C24)</f>
        <v>2705</v>
      </c>
      <c r="D16" s="2">
        <f t="shared" ref="D16:E16" si="4">SUM(D17:D24)</f>
        <v>1845</v>
      </c>
      <c r="E16" s="2">
        <f t="shared" si="4"/>
        <v>860</v>
      </c>
      <c r="F16" s="19">
        <f>SUM(F17:F24)</f>
        <v>1844652.0699999998</v>
      </c>
      <c r="G16" s="19">
        <f>SUM(G17:G24)</f>
        <v>801180</v>
      </c>
      <c r="H16" s="19">
        <f>SUM(H17:H24)</f>
        <v>16858886</v>
      </c>
      <c r="I16" s="40">
        <v>97523.590349999999</v>
      </c>
      <c r="J16" s="3">
        <f t="shared" si="1"/>
        <v>19602241.660349999</v>
      </c>
      <c r="K16" s="4">
        <v>204917949.3443</v>
      </c>
      <c r="L16" s="23">
        <f t="shared" si="3"/>
        <v>224520191.00465</v>
      </c>
      <c r="M16" s="12"/>
      <c r="N16" s="12"/>
    </row>
    <row r="17" spans="1:14" ht="19.5" thickBot="1" x14ac:dyDescent="0.35">
      <c r="A17" s="25" t="s">
        <v>11</v>
      </c>
      <c r="B17" s="26">
        <v>107</v>
      </c>
      <c r="C17" s="26">
        <v>111</v>
      </c>
      <c r="D17" s="27">
        <v>82</v>
      </c>
      <c r="E17" s="27">
        <v>29</v>
      </c>
      <c r="F17" s="28">
        <v>68136.84</v>
      </c>
      <c r="G17" s="28">
        <v>32100</v>
      </c>
      <c r="H17" s="28">
        <v>683212</v>
      </c>
      <c r="I17" s="41">
        <v>3917.2442000000001</v>
      </c>
      <c r="J17" s="8">
        <f t="shared" si="1"/>
        <v>787366.08419999992</v>
      </c>
      <c r="K17" s="37">
        <v>8281003.8039000006</v>
      </c>
      <c r="L17" s="29">
        <f t="shared" si="3"/>
        <v>9068369.8881000001</v>
      </c>
      <c r="M17" s="12"/>
      <c r="N17" s="12"/>
    </row>
    <row r="18" spans="1:14" ht="19.5" thickBot="1" x14ac:dyDescent="0.35">
      <c r="A18" s="30" t="s">
        <v>12</v>
      </c>
      <c r="B18" s="31">
        <v>354</v>
      </c>
      <c r="C18" s="31">
        <v>358</v>
      </c>
      <c r="D18" s="32">
        <v>242</v>
      </c>
      <c r="E18" s="32">
        <v>116</v>
      </c>
      <c r="F18" s="33">
        <v>261799.85</v>
      </c>
      <c r="G18" s="33">
        <v>106080</v>
      </c>
      <c r="H18" s="33">
        <v>2231408</v>
      </c>
      <c r="I18" s="42">
        <v>12996.439250000001</v>
      </c>
      <c r="J18" s="20">
        <f t="shared" si="1"/>
        <v>2612284.2892499999</v>
      </c>
      <c r="K18" s="38">
        <v>27565515.417800002</v>
      </c>
      <c r="L18" s="34">
        <f t="shared" si="3"/>
        <v>30177799.707050003</v>
      </c>
      <c r="M18" s="12"/>
      <c r="N18" s="12"/>
    </row>
    <row r="19" spans="1:14" ht="19.5" thickBot="1" x14ac:dyDescent="0.35">
      <c r="A19" s="25" t="s">
        <v>13</v>
      </c>
      <c r="B19" s="26">
        <v>369</v>
      </c>
      <c r="C19" s="26">
        <v>378</v>
      </c>
      <c r="D19" s="27">
        <v>249</v>
      </c>
      <c r="E19" s="27">
        <v>129</v>
      </c>
      <c r="F19" s="28">
        <v>228072.24</v>
      </c>
      <c r="G19" s="28">
        <v>110700</v>
      </c>
      <c r="H19" s="28">
        <v>2341098</v>
      </c>
      <c r="I19" s="41">
        <v>13399.351200000001</v>
      </c>
      <c r="J19" s="8">
        <f t="shared" si="1"/>
        <v>2693269.5911999997</v>
      </c>
      <c r="K19" s="37">
        <v>28718382.031499997</v>
      </c>
      <c r="L19" s="29">
        <f t="shared" si="3"/>
        <v>31411651.622699998</v>
      </c>
      <c r="M19" s="12"/>
      <c r="N19" s="12"/>
    </row>
    <row r="20" spans="1:14" ht="19.5" thickBot="1" x14ac:dyDescent="0.35">
      <c r="A20" s="30" t="s">
        <v>14</v>
      </c>
      <c r="B20" s="31">
        <v>533</v>
      </c>
      <c r="C20" s="31">
        <v>537</v>
      </c>
      <c r="D20" s="32">
        <v>412</v>
      </c>
      <c r="E20" s="32">
        <v>125</v>
      </c>
      <c r="F20" s="33">
        <v>378589.21</v>
      </c>
      <c r="G20" s="33">
        <v>159900</v>
      </c>
      <c r="H20" s="33">
        <f>3353380+7368</f>
        <v>3360748</v>
      </c>
      <c r="I20" s="42">
        <v>19496.18605</v>
      </c>
      <c r="J20" s="20">
        <f t="shared" si="1"/>
        <v>3918733.3960500001</v>
      </c>
      <c r="K20" s="38">
        <v>40812063.391500004</v>
      </c>
      <c r="L20" s="34">
        <f t="shared" si="3"/>
        <v>44730796.787550002</v>
      </c>
      <c r="M20" s="12"/>
      <c r="N20" s="12"/>
    </row>
    <row r="21" spans="1:14" ht="19.5" thickBot="1" x14ac:dyDescent="0.35">
      <c r="A21" s="25" t="s">
        <v>15</v>
      </c>
      <c r="B21" s="26">
        <v>607</v>
      </c>
      <c r="C21" s="26">
        <v>612</v>
      </c>
      <c r="D21" s="27">
        <v>435</v>
      </c>
      <c r="E21" s="27">
        <v>177</v>
      </c>
      <c r="F21" s="28">
        <v>441752.16</v>
      </c>
      <c r="G21" s="28">
        <v>182100</v>
      </c>
      <c r="H21" s="28">
        <v>3820346</v>
      </c>
      <c r="I21" s="41">
        <v>22220.9908</v>
      </c>
      <c r="J21" s="8">
        <f t="shared" si="1"/>
        <v>4466419.1507999999</v>
      </c>
      <c r="K21" s="37">
        <v>45261057.168900006</v>
      </c>
      <c r="L21" s="29">
        <f t="shared" si="3"/>
        <v>49727476.319700003</v>
      </c>
      <c r="M21" s="12"/>
      <c r="N21" s="12"/>
    </row>
    <row r="22" spans="1:14" ht="19.5" thickBot="1" x14ac:dyDescent="0.35">
      <c r="A22" s="30" t="s">
        <v>16</v>
      </c>
      <c r="B22" s="31">
        <v>277</v>
      </c>
      <c r="C22" s="31">
        <v>280</v>
      </c>
      <c r="D22" s="32">
        <v>152</v>
      </c>
      <c r="E22" s="32">
        <v>128</v>
      </c>
      <c r="F22" s="33">
        <v>173691</v>
      </c>
      <c r="G22" s="33">
        <v>82800</v>
      </c>
      <c r="H22" s="33">
        <v>1745638</v>
      </c>
      <c r="I22" s="42">
        <v>10010.645</v>
      </c>
      <c r="J22" s="20">
        <f t="shared" si="1"/>
        <v>2012139.645</v>
      </c>
      <c r="K22" s="38">
        <v>22271275.967999998</v>
      </c>
      <c r="L22" s="34">
        <f t="shared" si="3"/>
        <v>24283415.612999998</v>
      </c>
      <c r="M22" s="12"/>
      <c r="N22" s="12"/>
    </row>
    <row r="23" spans="1:14" ht="19.5" thickBot="1" x14ac:dyDescent="0.35">
      <c r="A23" s="25" t="s">
        <v>17</v>
      </c>
      <c r="B23" s="26">
        <v>291</v>
      </c>
      <c r="C23" s="26">
        <v>295</v>
      </c>
      <c r="D23" s="27">
        <v>193</v>
      </c>
      <c r="E23" s="27">
        <v>102</v>
      </c>
      <c r="F23" s="28">
        <v>197341.33</v>
      </c>
      <c r="G23" s="28">
        <v>87300</v>
      </c>
      <c r="H23" s="28">
        <v>1836524</v>
      </c>
      <c r="I23" s="41">
        <v>10605.826650000001</v>
      </c>
      <c r="J23" s="8">
        <f t="shared" si="1"/>
        <v>2131771.1566499998</v>
      </c>
      <c r="K23" s="37">
        <v>21596939.741400003</v>
      </c>
      <c r="L23" s="29">
        <f t="shared" si="3"/>
        <v>23728710.898050003</v>
      </c>
      <c r="M23" s="12"/>
      <c r="N23" s="12"/>
    </row>
    <row r="24" spans="1:14" ht="19.5" thickBot="1" x14ac:dyDescent="0.35">
      <c r="A24" s="30" t="s">
        <v>18</v>
      </c>
      <c r="B24" s="31">
        <v>134</v>
      </c>
      <c r="C24" s="31">
        <v>134</v>
      </c>
      <c r="D24" s="32">
        <v>80</v>
      </c>
      <c r="E24" s="32">
        <v>54</v>
      </c>
      <c r="F24" s="33">
        <v>95269.440000000002</v>
      </c>
      <c r="G24" s="33">
        <v>40200</v>
      </c>
      <c r="H24" s="33">
        <v>839912</v>
      </c>
      <c r="I24" s="42">
        <v>4876.9071999999996</v>
      </c>
      <c r="J24" s="20">
        <f t="shared" si="1"/>
        <v>980258.34719999996</v>
      </c>
      <c r="K24" s="38">
        <v>10411711.8213</v>
      </c>
      <c r="L24" s="34">
        <f t="shared" si="3"/>
        <v>11391970.168500001</v>
      </c>
      <c r="M24" s="12"/>
      <c r="N24" s="12"/>
    </row>
    <row r="25" spans="1:14" ht="19.5" thickBot="1" x14ac:dyDescent="0.35">
      <c r="A25" s="1" t="s">
        <v>19</v>
      </c>
      <c r="B25" s="2">
        <f>SUM(B26:B29)</f>
        <v>600</v>
      </c>
      <c r="C25" s="2">
        <f>SUM(C26:C29)</f>
        <v>609</v>
      </c>
      <c r="D25" s="2">
        <f t="shared" ref="D25:E25" si="5">SUM(D26:D29)</f>
        <v>318</v>
      </c>
      <c r="E25" s="2">
        <f t="shared" si="5"/>
        <v>291</v>
      </c>
      <c r="F25" s="19">
        <f>SUM(F26:F29)</f>
        <v>369149.76999999996</v>
      </c>
      <c r="G25" s="19">
        <f>SUM(G26:G29)</f>
        <v>179625</v>
      </c>
      <c r="H25" s="19">
        <f>SUM(H26:H29)</f>
        <v>3789006</v>
      </c>
      <c r="I25" s="40">
        <v>21688.903849999999</v>
      </c>
      <c r="J25" s="3">
        <f t="shared" si="1"/>
        <v>4359469.6738499999</v>
      </c>
      <c r="K25" s="4">
        <v>45552941.500399999</v>
      </c>
      <c r="L25" s="23">
        <f t="shared" si="3"/>
        <v>49912411.174249999</v>
      </c>
      <c r="M25" s="12"/>
      <c r="N25" s="12"/>
    </row>
    <row r="26" spans="1:14" ht="19.5" thickBot="1" x14ac:dyDescent="0.35">
      <c r="A26" s="30" t="s">
        <v>20</v>
      </c>
      <c r="B26" s="31">
        <v>229</v>
      </c>
      <c r="C26" s="31">
        <v>235</v>
      </c>
      <c r="D26" s="32">
        <v>90</v>
      </c>
      <c r="E26" s="32">
        <v>145</v>
      </c>
      <c r="F26" s="33">
        <v>148226.53</v>
      </c>
      <c r="G26" s="33">
        <v>68505</v>
      </c>
      <c r="H26" s="33">
        <v>1454176</v>
      </c>
      <c r="I26" s="42">
        <v>8354.5376500000002</v>
      </c>
      <c r="J26" s="20">
        <f t="shared" si="1"/>
        <v>1679262.0676500001</v>
      </c>
      <c r="K26" s="38">
        <v>17997781.7936</v>
      </c>
      <c r="L26" s="34">
        <f t="shared" si="3"/>
        <v>19677043.861250002</v>
      </c>
      <c r="M26" s="12"/>
      <c r="N26" s="12"/>
    </row>
    <row r="27" spans="1:14" ht="19.5" thickBot="1" x14ac:dyDescent="0.35">
      <c r="A27" s="25" t="s">
        <v>21</v>
      </c>
      <c r="B27" s="26">
        <v>130</v>
      </c>
      <c r="C27" s="26">
        <v>131</v>
      </c>
      <c r="D27" s="27">
        <v>70</v>
      </c>
      <c r="E27" s="27">
        <v>61</v>
      </c>
      <c r="F27" s="28">
        <v>80096.399999999994</v>
      </c>
      <c r="G27" s="28">
        <v>39000</v>
      </c>
      <c r="H27" s="28">
        <v>817974</v>
      </c>
      <c r="I27" s="41">
        <v>4685.3519999999999</v>
      </c>
      <c r="J27" s="8">
        <f t="shared" si="1"/>
        <v>941755.75199999998</v>
      </c>
      <c r="K27" s="37">
        <v>9626739.8279999997</v>
      </c>
      <c r="L27" s="29">
        <f t="shared" si="3"/>
        <v>10568495.58</v>
      </c>
      <c r="M27" s="12"/>
      <c r="N27" s="12"/>
    </row>
    <row r="28" spans="1:14" ht="19.5" thickBot="1" x14ac:dyDescent="0.35">
      <c r="A28" s="25" t="s">
        <v>22</v>
      </c>
      <c r="B28" s="26">
        <v>175</v>
      </c>
      <c r="C28" s="26">
        <v>175</v>
      </c>
      <c r="D28" s="27">
        <v>113</v>
      </c>
      <c r="E28" s="27">
        <v>62</v>
      </c>
      <c r="F28" s="28">
        <v>105650.16</v>
      </c>
      <c r="G28" s="28">
        <v>52320</v>
      </c>
      <c r="H28" s="28">
        <v>1096900</v>
      </c>
      <c r="I28" s="41">
        <v>6274.3508000000002</v>
      </c>
      <c r="J28" s="8">
        <f t="shared" si="1"/>
        <v>1261144.5107999998</v>
      </c>
      <c r="K28" s="37">
        <v>12842294.331599999</v>
      </c>
      <c r="L28" s="29">
        <f t="shared" si="3"/>
        <v>14103438.842399999</v>
      </c>
      <c r="M28" s="12"/>
      <c r="N28" s="12"/>
    </row>
    <row r="29" spans="1:14" ht="19.5" thickBot="1" x14ac:dyDescent="0.35">
      <c r="A29" s="30" t="s">
        <v>23</v>
      </c>
      <c r="B29" s="31">
        <v>66</v>
      </c>
      <c r="C29" s="31">
        <v>68</v>
      </c>
      <c r="D29" s="32">
        <v>45</v>
      </c>
      <c r="E29" s="32">
        <v>23</v>
      </c>
      <c r="F29" s="33">
        <v>35176.68</v>
      </c>
      <c r="G29" s="33">
        <v>19800</v>
      </c>
      <c r="H29" s="33">
        <v>419956</v>
      </c>
      <c r="I29" s="42">
        <v>2374.6633999999999</v>
      </c>
      <c r="J29" s="20">
        <f t="shared" si="1"/>
        <v>477307.34340000001</v>
      </c>
      <c r="K29" s="38">
        <v>5086125.5471999999</v>
      </c>
      <c r="L29" s="34">
        <f t="shared" si="3"/>
        <v>5563432.8905999996</v>
      </c>
      <c r="M29" s="12"/>
      <c r="N29" s="12"/>
    </row>
    <row r="30" spans="1:14" ht="19.5" thickBot="1" x14ac:dyDescent="0.35">
      <c r="A30" s="1" t="s">
        <v>24</v>
      </c>
      <c r="B30" s="2">
        <f>SUM(B31:B37)</f>
        <v>1504</v>
      </c>
      <c r="C30" s="2">
        <f>SUM(C31:C37)</f>
        <v>1520</v>
      </c>
      <c r="D30" s="2">
        <f t="shared" ref="D30:E30" si="6">SUM(D31:D37)</f>
        <v>919</v>
      </c>
      <c r="E30" s="2">
        <f t="shared" si="6"/>
        <v>601</v>
      </c>
      <c r="F30" s="19">
        <f>SUM(F31:F37)</f>
        <v>944849.64</v>
      </c>
      <c r="G30" s="19">
        <f>SUM(G31:G37)</f>
        <v>450390</v>
      </c>
      <c r="H30" s="19">
        <f>SUM(H31:H37)</f>
        <v>9477216</v>
      </c>
      <c r="I30" s="40">
        <v>54362.278200000001</v>
      </c>
      <c r="J30" s="3">
        <f t="shared" si="1"/>
        <v>10926817.918200001</v>
      </c>
      <c r="K30" s="4">
        <v>112642656.14459999</v>
      </c>
      <c r="L30" s="23">
        <f t="shared" si="3"/>
        <v>123569474.06279999</v>
      </c>
      <c r="M30" s="12"/>
      <c r="N30" s="12"/>
    </row>
    <row r="31" spans="1:14" ht="19.5" thickBot="1" x14ac:dyDescent="0.35">
      <c r="A31" s="30" t="s">
        <v>25</v>
      </c>
      <c r="B31" s="31">
        <v>264</v>
      </c>
      <c r="C31" s="31">
        <v>264</v>
      </c>
      <c r="D31" s="32">
        <v>152</v>
      </c>
      <c r="E31" s="32">
        <v>112</v>
      </c>
      <c r="F31" s="33">
        <v>178776.12</v>
      </c>
      <c r="G31" s="33">
        <v>79170</v>
      </c>
      <c r="H31" s="33">
        <v>1654752</v>
      </c>
      <c r="I31" s="42">
        <v>9563.490600000001</v>
      </c>
      <c r="J31" s="20">
        <f t="shared" si="1"/>
        <v>1922261.6105999998</v>
      </c>
      <c r="K31" s="38">
        <v>20362389.821999997</v>
      </c>
      <c r="L31" s="34">
        <f>K31+J31</f>
        <v>22284651.432599995</v>
      </c>
      <c r="N31" s="12"/>
    </row>
    <row r="32" spans="1:14" ht="19.5" thickBot="1" x14ac:dyDescent="0.35">
      <c r="A32" s="25" t="s">
        <v>26</v>
      </c>
      <c r="B32" s="26">
        <v>189</v>
      </c>
      <c r="C32" s="26">
        <v>189</v>
      </c>
      <c r="D32" s="27">
        <v>128</v>
      </c>
      <c r="E32" s="27">
        <v>61</v>
      </c>
      <c r="F32" s="28">
        <v>137845.14000000001</v>
      </c>
      <c r="G32" s="28">
        <v>56160</v>
      </c>
      <c r="H32" s="28">
        <v>1184652</v>
      </c>
      <c r="I32" s="41">
        <v>6893.2857000000004</v>
      </c>
      <c r="J32" s="8">
        <f t="shared" si="1"/>
        <v>1385550.4257</v>
      </c>
      <c r="K32" s="37">
        <v>14161695.597000001</v>
      </c>
      <c r="L32" s="29">
        <f t="shared" ref="L32:L72" si="7">K32+J32</f>
        <v>15547246.022700001</v>
      </c>
      <c r="N32" s="12"/>
    </row>
    <row r="33" spans="1:14" ht="19.5" thickBot="1" x14ac:dyDescent="0.35">
      <c r="A33" s="30" t="s">
        <v>27</v>
      </c>
      <c r="B33" s="31">
        <v>132</v>
      </c>
      <c r="C33" s="31">
        <v>133</v>
      </c>
      <c r="D33" s="32">
        <v>82</v>
      </c>
      <c r="E33" s="32">
        <v>51</v>
      </c>
      <c r="F33" s="33">
        <v>87034.32</v>
      </c>
      <c r="G33" s="33">
        <v>39600</v>
      </c>
      <c r="H33" s="33">
        <v>830510</v>
      </c>
      <c r="I33" s="42">
        <v>4785.7216000000008</v>
      </c>
      <c r="J33" s="20">
        <f t="shared" si="1"/>
        <v>961930.04160000011</v>
      </c>
      <c r="K33" s="38">
        <v>9698806.8503999989</v>
      </c>
      <c r="L33" s="34">
        <f t="shared" si="7"/>
        <v>10660736.891999999</v>
      </c>
      <c r="N33" s="12"/>
    </row>
    <row r="34" spans="1:14" ht="19.5" thickBot="1" x14ac:dyDescent="0.35">
      <c r="A34" s="25" t="s">
        <v>28</v>
      </c>
      <c r="B34" s="26">
        <v>226</v>
      </c>
      <c r="C34" s="26">
        <v>227</v>
      </c>
      <c r="D34" s="27">
        <v>142</v>
      </c>
      <c r="E34" s="27">
        <v>85</v>
      </c>
      <c r="F34" s="28">
        <v>128160.42</v>
      </c>
      <c r="G34" s="28">
        <v>67740</v>
      </c>
      <c r="H34" s="28">
        <v>1419702</v>
      </c>
      <c r="I34" s="41">
        <v>8078.0120999999999</v>
      </c>
      <c r="J34" s="8">
        <f t="shared" si="1"/>
        <v>1623680.4320999999</v>
      </c>
      <c r="K34" s="37">
        <v>16532108.375399999</v>
      </c>
      <c r="L34" s="29">
        <f t="shared" si="7"/>
        <v>18155788.807499997</v>
      </c>
      <c r="N34" s="12"/>
    </row>
    <row r="35" spans="1:14" ht="19.5" thickBot="1" x14ac:dyDescent="0.35">
      <c r="A35" s="30" t="s">
        <v>29</v>
      </c>
      <c r="B35" s="31">
        <v>233</v>
      </c>
      <c r="C35" s="31">
        <v>241</v>
      </c>
      <c r="D35" s="32">
        <v>129</v>
      </c>
      <c r="E35" s="32">
        <v>112</v>
      </c>
      <c r="F35" s="33">
        <v>129267.36</v>
      </c>
      <c r="G35" s="33">
        <v>69720</v>
      </c>
      <c r="H35" s="33">
        <v>1485516</v>
      </c>
      <c r="I35" s="42">
        <v>8422.5167999999994</v>
      </c>
      <c r="J35" s="20">
        <f t="shared" si="1"/>
        <v>1692925.8768000002</v>
      </c>
      <c r="K35" s="38">
        <v>17114202.285000004</v>
      </c>
      <c r="L35" s="34">
        <f t="shared" si="7"/>
        <v>18807128.161800005</v>
      </c>
      <c r="N35" s="12"/>
    </row>
    <row r="36" spans="1:14" ht="19.5" thickBot="1" x14ac:dyDescent="0.35">
      <c r="A36" s="25" t="s">
        <v>30</v>
      </c>
      <c r="B36" s="26">
        <v>301</v>
      </c>
      <c r="C36" s="26">
        <v>306</v>
      </c>
      <c r="D36" s="27">
        <v>194</v>
      </c>
      <c r="E36" s="27">
        <v>112</v>
      </c>
      <c r="F36" s="28">
        <v>183074.64</v>
      </c>
      <c r="G36" s="28">
        <v>90300</v>
      </c>
      <c r="H36" s="28">
        <v>1902338</v>
      </c>
      <c r="I36" s="41">
        <v>10878.563200000001</v>
      </c>
      <c r="J36" s="8">
        <f t="shared" si="1"/>
        <v>2186591.2031999999</v>
      </c>
      <c r="K36" s="37">
        <v>22814710.763699997</v>
      </c>
      <c r="L36" s="29">
        <f t="shared" si="7"/>
        <v>25001301.966899998</v>
      </c>
      <c r="N36" s="12"/>
    </row>
    <row r="37" spans="1:14" ht="19.5" thickBot="1" x14ac:dyDescent="0.35">
      <c r="A37" s="30" t="s">
        <v>31</v>
      </c>
      <c r="B37" s="31">
        <v>159</v>
      </c>
      <c r="C37" s="31">
        <v>160</v>
      </c>
      <c r="D37" s="32">
        <v>92</v>
      </c>
      <c r="E37" s="32">
        <v>68</v>
      </c>
      <c r="F37" s="33">
        <v>100691.64</v>
      </c>
      <c r="G37" s="33">
        <v>47700</v>
      </c>
      <c r="H37" s="33">
        <v>999746</v>
      </c>
      <c r="I37" s="42">
        <v>5740.6882000000005</v>
      </c>
      <c r="J37" s="20">
        <f t="shared" si="1"/>
        <v>1153878.3281999999</v>
      </c>
      <c r="K37" s="38">
        <v>11958742.451100001</v>
      </c>
      <c r="L37" s="34">
        <f t="shared" si="7"/>
        <v>13112620.779300001</v>
      </c>
      <c r="N37" s="12"/>
    </row>
    <row r="38" spans="1:14" ht="19.5" thickBot="1" x14ac:dyDescent="0.35">
      <c r="A38" s="1" t="s">
        <v>32</v>
      </c>
      <c r="B38" s="2">
        <f>SUM(B39:B43)</f>
        <v>790</v>
      </c>
      <c r="C38" s="2">
        <f>SUM(C39:C43)</f>
        <v>809</v>
      </c>
      <c r="D38" s="2">
        <f t="shared" ref="D38:E38" si="8">SUM(D39:D43)</f>
        <v>460</v>
      </c>
      <c r="E38" s="2">
        <f t="shared" si="8"/>
        <v>349</v>
      </c>
      <c r="F38" s="19">
        <f>SUM(F39:F43)</f>
        <v>513306.6</v>
      </c>
      <c r="G38" s="19">
        <f>SUM(G39:G43)</f>
        <v>235950</v>
      </c>
      <c r="H38" s="19">
        <f>SUM(H39:H43)</f>
        <v>5011266</v>
      </c>
      <c r="I38" s="40">
        <v>28802.612999999998</v>
      </c>
      <c r="J38" s="3">
        <f t="shared" si="1"/>
        <v>5789325.2129999995</v>
      </c>
      <c r="K38" s="4">
        <v>63238193.638799995</v>
      </c>
      <c r="L38" s="23">
        <f t="shared" si="7"/>
        <v>69027518.851799995</v>
      </c>
      <c r="N38" s="12"/>
    </row>
    <row r="39" spans="1:14" ht="19.5" thickBot="1" x14ac:dyDescent="0.35">
      <c r="A39" s="30" t="s">
        <v>33</v>
      </c>
      <c r="B39" s="31">
        <v>88</v>
      </c>
      <c r="C39" s="31">
        <v>89</v>
      </c>
      <c r="D39" s="32">
        <v>54</v>
      </c>
      <c r="E39" s="32">
        <v>35</v>
      </c>
      <c r="F39" s="33">
        <v>54336.36</v>
      </c>
      <c r="G39" s="33">
        <v>26400</v>
      </c>
      <c r="H39" s="33">
        <v>554718</v>
      </c>
      <c r="I39" s="42">
        <v>3177.2718</v>
      </c>
      <c r="J39" s="20">
        <f t="shared" si="1"/>
        <v>638631.63179999997</v>
      </c>
      <c r="K39" s="38">
        <v>6769427.2626</v>
      </c>
      <c r="L39" s="34">
        <f t="shared" si="7"/>
        <v>7408058.8943999996</v>
      </c>
      <c r="N39" s="12"/>
    </row>
    <row r="40" spans="1:14" ht="19.5" thickBot="1" x14ac:dyDescent="0.35">
      <c r="A40" s="25" t="s">
        <v>34</v>
      </c>
      <c r="B40" s="26">
        <v>155</v>
      </c>
      <c r="C40" s="26">
        <v>161</v>
      </c>
      <c r="D40" s="27">
        <v>81</v>
      </c>
      <c r="E40" s="27">
        <v>80</v>
      </c>
      <c r="F40" s="28">
        <v>98923.44</v>
      </c>
      <c r="G40" s="28">
        <v>45780</v>
      </c>
      <c r="H40" s="28">
        <v>990344</v>
      </c>
      <c r="I40" s="41">
        <v>5675.2371999999996</v>
      </c>
      <c r="J40" s="8">
        <f t="shared" si="1"/>
        <v>1140722.6772</v>
      </c>
      <c r="K40" s="37">
        <v>12503169.382800002</v>
      </c>
      <c r="L40" s="29">
        <f t="shared" si="7"/>
        <v>13643892.060000002</v>
      </c>
      <c r="N40" s="12"/>
    </row>
    <row r="41" spans="1:14" ht="19.5" thickBot="1" x14ac:dyDescent="0.35">
      <c r="A41" s="30" t="s">
        <v>35</v>
      </c>
      <c r="B41" s="31">
        <v>118</v>
      </c>
      <c r="C41" s="31">
        <v>121</v>
      </c>
      <c r="D41" s="32">
        <v>76</v>
      </c>
      <c r="E41" s="32">
        <v>45</v>
      </c>
      <c r="F41" s="33">
        <v>65611.08</v>
      </c>
      <c r="G41" s="33">
        <v>35400</v>
      </c>
      <c r="H41" s="33">
        <v>749026</v>
      </c>
      <c r="I41" s="42">
        <v>4250.1854000000003</v>
      </c>
      <c r="J41" s="20">
        <f t="shared" ref="J41:J72" si="9">I41+H41+G41+F41</f>
        <v>854287.26539999992</v>
      </c>
      <c r="K41" s="38">
        <v>8567638.7886000015</v>
      </c>
      <c r="L41" s="34">
        <f t="shared" si="7"/>
        <v>9421926.0540000014</v>
      </c>
      <c r="N41" s="12"/>
    </row>
    <row r="42" spans="1:14" ht="19.5" thickBot="1" x14ac:dyDescent="0.35">
      <c r="A42" s="25" t="s">
        <v>36</v>
      </c>
      <c r="B42" s="26">
        <v>190</v>
      </c>
      <c r="C42" s="26">
        <v>192</v>
      </c>
      <c r="D42" s="27">
        <v>96</v>
      </c>
      <c r="E42" s="27">
        <v>96</v>
      </c>
      <c r="F42" s="28">
        <v>110855.76</v>
      </c>
      <c r="G42" s="28">
        <v>57000</v>
      </c>
      <c r="H42" s="28">
        <v>1197188</v>
      </c>
      <c r="I42" s="41">
        <v>6825.2188000000006</v>
      </c>
      <c r="J42" s="8">
        <f t="shared" si="9"/>
        <v>1371868.9787999999</v>
      </c>
      <c r="K42" s="37">
        <v>15723491.083799999</v>
      </c>
      <c r="L42" s="29">
        <f t="shared" si="7"/>
        <v>17095360.062599998</v>
      </c>
      <c r="N42" s="12"/>
    </row>
    <row r="43" spans="1:14" ht="19.5" thickBot="1" x14ac:dyDescent="0.35">
      <c r="A43" s="30" t="s">
        <v>37</v>
      </c>
      <c r="B43" s="31">
        <v>239</v>
      </c>
      <c r="C43" s="31">
        <v>246</v>
      </c>
      <c r="D43" s="32">
        <v>153</v>
      </c>
      <c r="E43" s="32">
        <v>93</v>
      </c>
      <c r="F43" s="33">
        <v>183579.96</v>
      </c>
      <c r="G43" s="33">
        <v>71370</v>
      </c>
      <c r="H43" s="33">
        <v>1519990</v>
      </c>
      <c r="I43" s="42">
        <v>8874.6998000000003</v>
      </c>
      <c r="J43" s="20">
        <f t="shared" si="9"/>
        <v>1783814.6598</v>
      </c>
      <c r="K43" s="38">
        <v>19674467.120999996</v>
      </c>
      <c r="L43" s="34">
        <f t="shared" si="7"/>
        <v>21458281.780799996</v>
      </c>
      <c r="N43" s="12"/>
    </row>
    <row r="44" spans="1:14" ht="19.5" thickBot="1" x14ac:dyDescent="0.35">
      <c r="A44" s="1" t="s">
        <v>38</v>
      </c>
      <c r="B44" s="2">
        <f>SUM(B45:B50)</f>
        <v>864</v>
      </c>
      <c r="C44" s="2">
        <f>SUM(C45:C50)</f>
        <v>890</v>
      </c>
      <c r="D44" s="2">
        <f t="shared" ref="D44:E44" si="10">SUM(D45:D50)</f>
        <v>623</v>
      </c>
      <c r="E44" s="2">
        <f t="shared" si="10"/>
        <v>267</v>
      </c>
      <c r="F44" s="19">
        <f>SUM(F45:F50)</f>
        <v>536332.31999999995</v>
      </c>
      <c r="G44" s="19">
        <f>SUM(G45:G50)</f>
        <v>258300</v>
      </c>
      <c r="H44" s="19">
        <f>SUM(H45:H50)</f>
        <v>5488549</v>
      </c>
      <c r="I44" s="40">
        <v>31408.881600000001</v>
      </c>
      <c r="J44" s="3">
        <f t="shared" si="9"/>
        <v>6314590.2016000003</v>
      </c>
      <c r="K44" s="4">
        <v>68363940.147599995</v>
      </c>
      <c r="L44" s="23">
        <f t="shared" si="7"/>
        <v>74678530.349199995</v>
      </c>
      <c r="N44" s="12"/>
    </row>
    <row r="45" spans="1:14" ht="19.5" thickBot="1" x14ac:dyDescent="0.35">
      <c r="A45" s="30" t="s">
        <v>39</v>
      </c>
      <c r="B45" s="31">
        <v>53</v>
      </c>
      <c r="C45" s="31">
        <v>53</v>
      </c>
      <c r="D45" s="32">
        <v>42</v>
      </c>
      <c r="E45" s="32">
        <v>11</v>
      </c>
      <c r="F45" s="33">
        <v>38292.36</v>
      </c>
      <c r="G45" s="33">
        <v>15870</v>
      </c>
      <c r="H45" s="33">
        <v>332204</v>
      </c>
      <c r="I45" s="42">
        <v>1931.8317999999999</v>
      </c>
      <c r="J45" s="20">
        <f t="shared" si="9"/>
        <v>388298.19179999997</v>
      </c>
      <c r="K45" s="38">
        <v>4126893.0059999996</v>
      </c>
      <c r="L45" s="34">
        <f t="shared" si="7"/>
        <v>4515191.1977999993</v>
      </c>
      <c r="N45" s="12"/>
    </row>
    <row r="46" spans="1:14" ht="19.5" thickBot="1" x14ac:dyDescent="0.35">
      <c r="A46" s="35" t="s">
        <v>40</v>
      </c>
      <c r="B46" s="26">
        <v>135</v>
      </c>
      <c r="C46" s="26">
        <v>139</v>
      </c>
      <c r="D46" s="27">
        <v>106</v>
      </c>
      <c r="E46" s="27">
        <v>33</v>
      </c>
      <c r="F46" s="28">
        <v>70959.600000000006</v>
      </c>
      <c r="G46" s="28">
        <v>40230</v>
      </c>
      <c r="H46" s="28">
        <v>858716</v>
      </c>
      <c r="I46" s="41">
        <v>4849.5280000000002</v>
      </c>
      <c r="J46" s="8">
        <f t="shared" si="9"/>
        <v>974755.12800000003</v>
      </c>
      <c r="K46" s="37">
        <v>10335145.635</v>
      </c>
      <c r="L46" s="29">
        <f t="shared" si="7"/>
        <v>11309900.763</v>
      </c>
      <c r="N46" s="12"/>
    </row>
    <row r="47" spans="1:14" ht="19.5" thickBot="1" x14ac:dyDescent="0.35">
      <c r="A47" s="30" t="s">
        <v>41</v>
      </c>
      <c r="B47" s="31">
        <v>291</v>
      </c>
      <c r="C47" s="31">
        <v>304</v>
      </c>
      <c r="D47" s="32">
        <v>218</v>
      </c>
      <c r="E47" s="32">
        <v>86</v>
      </c>
      <c r="F47" s="33">
        <v>191207.28</v>
      </c>
      <c r="G47" s="33">
        <v>86805</v>
      </c>
      <c r="H47" s="33">
        <f>1864730-8487</f>
        <v>1856243</v>
      </c>
      <c r="I47" s="42">
        <v>10713.711400000002</v>
      </c>
      <c r="J47" s="20">
        <f t="shared" si="9"/>
        <v>2144968.9913999997</v>
      </c>
      <c r="K47" s="38">
        <v>23144639.942499999</v>
      </c>
      <c r="L47" s="34">
        <f t="shared" si="7"/>
        <v>25289608.933899999</v>
      </c>
      <c r="N47" s="12"/>
    </row>
    <row r="48" spans="1:14" ht="19.5" thickBot="1" x14ac:dyDescent="0.35">
      <c r="A48" s="25" t="s">
        <v>42</v>
      </c>
      <c r="B48" s="26">
        <v>225</v>
      </c>
      <c r="C48" s="26">
        <v>231</v>
      </c>
      <c r="D48" s="27">
        <v>155</v>
      </c>
      <c r="E48" s="27">
        <v>76</v>
      </c>
      <c r="F48" s="28">
        <v>152404.20000000001</v>
      </c>
      <c r="G48" s="28">
        <v>67425</v>
      </c>
      <c r="H48" s="28">
        <f>1429104</f>
        <v>1429104</v>
      </c>
      <c r="I48" s="41">
        <v>8195.2060000000001</v>
      </c>
      <c r="J48" s="8">
        <f t="shared" si="9"/>
        <v>1657128.406</v>
      </c>
      <c r="K48" s="37">
        <v>18592256.611399997</v>
      </c>
      <c r="L48" s="29">
        <f t="shared" si="7"/>
        <v>20249385.017399997</v>
      </c>
      <c r="N48" s="12"/>
    </row>
    <row r="49" spans="1:14" ht="19.5" thickBot="1" x14ac:dyDescent="0.35">
      <c r="A49" s="30" t="s">
        <v>43</v>
      </c>
      <c r="B49" s="31">
        <v>123</v>
      </c>
      <c r="C49" s="31">
        <v>125</v>
      </c>
      <c r="D49" s="32">
        <v>75</v>
      </c>
      <c r="E49" s="32">
        <v>50</v>
      </c>
      <c r="F49" s="33">
        <v>63497.279999999999</v>
      </c>
      <c r="G49" s="33">
        <v>36870</v>
      </c>
      <c r="H49" s="33">
        <v>777232</v>
      </c>
      <c r="I49" s="42">
        <v>4387.9964</v>
      </c>
      <c r="J49" s="20">
        <f t="shared" si="9"/>
        <v>881987.27639999997</v>
      </c>
      <c r="K49" s="38">
        <v>9374797.1217</v>
      </c>
      <c r="L49" s="34">
        <f t="shared" si="7"/>
        <v>10256784.3981</v>
      </c>
      <c r="N49" s="12"/>
    </row>
    <row r="50" spans="1:14" ht="19.5" thickBot="1" x14ac:dyDescent="0.35">
      <c r="A50" s="25" t="s">
        <v>44</v>
      </c>
      <c r="B50" s="26">
        <v>37</v>
      </c>
      <c r="C50" s="26">
        <v>38</v>
      </c>
      <c r="D50" s="27">
        <v>27</v>
      </c>
      <c r="E50" s="27">
        <v>11</v>
      </c>
      <c r="F50" s="28">
        <v>19971.599999999999</v>
      </c>
      <c r="G50" s="28">
        <v>11100</v>
      </c>
      <c r="H50" s="28">
        <v>235050</v>
      </c>
      <c r="I50" s="41">
        <v>1330.6079999999999</v>
      </c>
      <c r="J50" s="8">
        <f t="shared" si="9"/>
        <v>267452.20799999998</v>
      </c>
      <c r="K50" s="37">
        <v>2790207.8310000002</v>
      </c>
      <c r="L50" s="29">
        <f t="shared" si="7"/>
        <v>3057660.0390000003</v>
      </c>
      <c r="N50" s="12"/>
    </row>
    <row r="51" spans="1:14" ht="19.5" thickBot="1" x14ac:dyDescent="0.35">
      <c r="A51" s="1" t="s">
        <v>45</v>
      </c>
      <c r="B51" s="2">
        <f>SUM(B52:B59)</f>
        <v>2779</v>
      </c>
      <c r="C51" s="2">
        <f>SUM(C52:C59)</f>
        <v>2854</v>
      </c>
      <c r="D51" s="2">
        <f t="shared" ref="D51:E51" si="11">SUM(D52:D59)</f>
        <v>1830</v>
      </c>
      <c r="E51" s="2">
        <f t="shared" si="11"/>
        <v>1024</v>
      </c>
      <c r="F51" s="19">
        <f>SUM(F52:F59)</f>
        <v>1815090.8900000001</v>
      </c>
      <c r="G51" s="19">
        <f>SUM(G52:G59)</f>
        <v>826765.49</v>
      </c>
      <c r="H51" s="19">
        <f>SUM(H52:H59)</f>
        <v>17596278</v>
      </c>
      <c r="I51" s="40">
        <v>101190.67205000001</v>
      </c>
      <c r="J51" s="3">
        <f t="shared" si="9"/>
        <v>20339325.052049998</v>
      </c>
      <c r="K51" s="4">
        <v>207282873.59019998</v>
      </c>
      <c r="L51" s="23">
        <f t="shared" si="7"/>
        <v>227622198.64224997</v>
      </c>
      <c r="N51" s="12"/>
    </row>
    <row r="52" spans="1:14" ht="19.5" thickBot="1" x14ac:dyDescent="0.35">
      <c r="A52" s="30" t="s">
        <v>46</v>
      </c>
      <c r="B52" s="31">
        <v>154</v>
      </c>
      <c r="C52" s="31">
        <v>157</v>
      </c>
      <c r="D52" s="32">
        <v>97</v>
      </c>
      <c r="E52" s="32">
        <v>60</v>
      </c>
      <c r="F52" s="33">
        <v>114843.48</v>
      </c>
      <c r="G52" s="33">
        <v>45898.99</v>
      </c>
      <c r="H52" s="33">
        <v>974674</v>
      </c>
      <c r="I52" s="42">
        <v>5677.0823499999997</v>
      </c>
      <c r="J52" s="20">
        <f t="shared" si="9"/>
        <v>1141093.55235</v>
      </c>
      <c r="K52" s="38">
        <v>11759059.9059</v>
      </c>
      <c r="L52" s="34">
        <f t="shared" si="7"/>
        <v>12900153.458249999</v>
      </c>
      <c r="N52" s="12"/>
    </row>
    <row r="53" spans="1:14" ht="19.5" thickBot="1" x14ac:dyDescent="0.35">
      <c r="A53" s="25" t="s">
        <v>47</v>
      </c>
      <c r="B53" s="26">
        <v>234</v>
      </c>
      <c r="C53" s="26">
        <v>239</v>
      </c>
      <c r="D53" s="27">
        <v>147</v>
      </c>
      <c r="E53" s="27">
        <v>92</v>
      </c>
      <c r="F53" s="28">
        <v>123234</v>
      </c>
      <c r="G53" s="28">
        <v>69780</v>
      </c>
      <c r="H53" s="28">
        <v>1482382</v>
      </c>
      <c r="I53" s="41">
        <v>8376.98</v>
      </c>
      <c r="J53" s="8">
        <f t="shared" si="9"/>
        <v>1683772.98</v>
      </c>
      <c r="K53" s="37">
        <v>17772169.453499999</v>
      </c>
      <c r="L53" s="29">
        <f t="shared" si="7"/>
        <v>19455942.433499999</v>
      </c>
      <c r="N53" s="12"/>
    </row>
    <row r="54" spans="1:14" ht="19.5" thickBot="1" x14ac:dyDescent="0.35">
      <c r="A54" s="30" t="s">
        <v>48</v>
      </c>
      <c r="B54" s="31">
        <v>159</v>
      </c>
      <c r="C54" s="31">
        <v>164</v>
      </c>
      <c r="D54" s="32">
        <v>99</v>
      </c>
      <c r="E54" s="32">
        <v>65</v>
      </c>
      <c r="F54" s="33">
        <v>104283.48</v>
      </c>
      <c r="G54" s="33">
        <v>47580</v>
      </c>
      <c r="H54" s="33">
        <v>1012282</v>
      </c>
      <c r="I54" s="42">
        <v>5820.7273999999998</v>
      </c>
      <c r="J54" s="20">
        <f t="shared" si="9"/>
        <v>1169966.2074</v>
      </c>
      <c r="K54" s="38">
        <v>11998881.8697</v>
      </c>
      <c r="L54" s="34">
        <f t="shared" si="7"/>
        <v>13168848.077099999</v>
      </c>
      <c r="N54" s="12"/>
    </row>
    <row r="55" spans="1:14" ht="19.5" thickBot="1" x14ac:dyDescent="0.35">
      <c r="A55" s="25" t="s">
        <v>49</v>
      </c>
      <c r="B55" s="26">
        <v>643</v>
      </c>
      <c r="C55" s="26">
        <v>656</v>
      </c>
      <c r="D55" s="27">
        <v>426</v>
      </c>
      <c r="E55" s="27">
        <v>230</v>
      </c>
      <c r="F55" s="28">
        <v>379465.03</v>
      </c>
      <c r="G55" s="28">
        <v>188476</v>
      </c>
      <c r="H55" s="28">
        <v>4071066</v>
      </c>
      <c r="I55" s="41">
        <v>23195.035150000003</v>
      </c>
      <c r="J55" s="8">
        <f t="shared" si="9"/>
        <v>4662202.0651500002</v>
      </c>
      <c r="K55" s="37">
        <v>48328390.754999988</v>
      </c>
      <c r="L55" s="29">
        <f t="shared" si="7"/>
        <v>52990592.820149988</v>
      </c>
      <c r="N55" s="12"/>
    </row>
    <row r="56" spans="1:14" ht="19.5" thickBot="1" x14ac:dyDescent="0.35">
      <c r="A56" s="30" t="s">
        <v>50</v>
      </c>
      <c r="B56" s="31">
        <v>497</v>
      </c>
      <c r="C56" s="31">
        <v>520</v>
      </c>
      <c r="D56" s="32">
        <v>349</v>
      </c>
      <c r="E56" s="32">
        <v>171</v>
      </c>
      <c r="F56" s="33">
        <v>293729.40000000002</v>
      </c>
      <c r="G56" s="33">
        <v>149085</v>
      </c>
      <c r="H56" s="33">
        <v>3187278</v>
      </c>
      <c r="I56" s="42">
        <v>18150.462</v>
      </c>
      <c r="J56" s="20">
        <f t="shared" si="9"/>
        <v>3648242.8619999997</v>
      </c>
      <c r="K56" s="38">
        <v>35303435.381999999</v>
      </c>
      <c r="L56" s="34">
        <f t="shared" si="7"/>
        <v>38951678.244000003</v>
      </c>
      <c r="N56" s="12"/>
    </row>
    <row r="57" spans="1:14" ht="19.5" thickBot="1" x14ac:dyDescent="0.35">
      <c r="A57" s="25" t="s">
        <v>51</v>
      </c>
      <c r="B57" s="26">
        <v>500</v>
      </c>
      <c r="C57" s="26">
        <v>505</v>
      </c>
      <c r="D57" s="27">
        <v>319</v>
      </c>
      <c r="E57" s="27">
        <v>186</v>
      </c>
      <c r="F57" s="28">
        <f>1008790.52-643954</f>
        <v>364836.52</v>
      </c>
      <c r="G57" s="28">
        <v>150000</v>
      </c>
      <c r="H57" s="28">
        <f>3149670</f>
        <v>3149670</v>
      </c>
      <c r="I57" s="41">
        <v>18322.532749999998</v>
      </c>
      <c r="J57" s="8">
        <f t="shared" si="9"/>
        <v>3682829.0527499998</v>
      </c>
      <c r="K57" s="37">
        <v>37702455.405000001</v>
      </c>
      <c r="L57" s="29">
        <f t="shared" si="7"/>
        <v>41385284.45775</v>
      </c>
      <c r="N57" s="12"/>
    </row>
    <row r="58" spans="1:14" ht="19.5" thickBot="1" x14ac:dyDescent="0.35">
      <c r="A58" s="30" t="s">
        <v>52</v>
      </c>
      <c r="B58" s="31">
        <v>69</v>
      </c>
      <c r="C58" s="31">
        <v>69</v>
      </c>
      <c r="D58" s="32">
        <v>51</v>
      </c>
      <c r="E58" s="32">
        <v>18</v>
      </c>
      <c r="F58" s="33">
        <v>46190.34</v>
      </c>
      <c r="G58" s="33">
        <v>20700</v>
      </c>
      <c r="H58" s="33">
        <v>432492</v>
      </c>
      <c r="I58" s="42">
        <v>2496.9117000000001</v>
      </c>
      <c r="J58" s="20">
        <f t="shared" si="9"/>
        <v>501879.25170000002</v>
      </c>
      <c r="K58" s="38">
        <v>5581156.3068000004</v>
      </c>
      <c r="L58" s="34">
        <f t="shared" si="7"/>
        <v>6083035.5585000003</v>
      </c>
      <c r="N58" s="12"/>
    </row>
    <row r="59" spans="1:14" ht="19.5" thickBot="1" x14ac:dyDescent="0.35">
      <c r="A59" s="25" t="s">
        <v>53</v>
      </c>
      <c r="B59" s="26">
        <v>523</v>
      </c>
      <c r="C59" s="26">
        <v>544</v>
      </c>
      <c r="D59" s="27">
        <v>342</v>
      </c>
      <c r="E59" s="27">
        <v>202</v>
      </c>
      <c r="F59" s="28">
        <v>388508.64</v>
      </c>
      <c r="G59" s="28">
        <v>155245.5</v>
      </c>
      <c r="H59" s="28">
        <f>3343978-12536-37608-7400</f>
        <v>3286434</v>
      </c>
      <c r="I59" s="41">
        <v>19150.940700000003</v>
      </c>
      <c r="J59" s="8">
        <f t="shared" si="9"/>
        <v>3849339.0807000003</v>
      </c>
      <c r="K59" s="37">
        <v>38837324.5123</v>
      </c>
      <c r="L59" s="29">
        <f t="shared" si="7"/>
        <v>42686663.593000002</v>
      </c>
      <c r="N59" s="12"/>
    </row>
    <row r="60" spans="1:14" ht="19.5" thickBot="1" x14ac:dyDescent="0.35">
      <c r="A60" s="1" t="s">
        <v>54</v>
      </c>
      <c r="B60" s="2">
        <f>SUM(B61:B72)</f>
        <v>2765</v>
      </c>
      <c r="C60" s="2">
        <f>SUM(C61:C72)</f>
        <v>2819</v>
      </c>
      <c r="D60" s="2">
        <f t="shared" ref="D60:E60" si="12">SUM(D61:D72)</f>
        <v>1834</v>
      </c>
      <c r="E60" s="2">
        <f t="shared" si="12"/>
        <v>985</v>
      </c>
      <c r="F60" s="19">
        <f>SUM(F61:F72)</f>
        <v>1741226.8800000001</v>
      </c>
      <c r="G60" s="19">
        <f>SUM(G61:G72)</f>
        <v>827595</v>
      </c>
      <c r="H60" s="19">
        <f>SUM(H61:H72)</f>
        <v>17507526</v>
      </c>
      <c r="I60" s="40">
        <v>100381.73939999999</v>
      </c>
      <c r="J60" s="3">
        <f t="shared" si="9"/>
        <v>20176729.619399998</v>
      </c>
      <c r="K60" s="4">
        <v>206544187.19829997</v>
      </c>
      <c r="L60" s="23">
        <f t="shared" si="7"/>
        <v>226720916.81769997</v>
      </c>
      <c r="N60" s="12"/>
    </row>
    <row r="61" spans="1:14" ht="19.5" thickBot="1" x14ac:dyDescent="0.35">
      <c r="A61" s="30" t="s">
        <v>55</v>
      </c>
      <c r="B61" s="31">
        <v>198</v>
      </c>
      <c r="C61" s="31">
        <v>206</v>
      </c>
      <c r="D61" s="32">
        <v>124</v>
      </c>
      <c r="E61" s="32">
        <v>82</v>
      </c>
      <c r="F61" s="33">
        <v>149324.04</v>
      </c>
      <c r="G61" s="33">
        <v>59400</v>
      </c>
      <c r="H61" s="33">
        <v>1266136</v>
      </c>
      <c r="I61" s="42">
        <v>7374.3002000000006</v>
      </c>
      <c r="J61" s="20">
        <f t="shared" si="9"/>
        <v>1482234.3402</v>
      </c>
      <c r="K61" s="38">
        <v>15626972.214500001</v>
      </c>
      <c r="L61" s="34">
        <f t="shared" si="7"/>
        <v>17109206.554700002</v>
      </c>
      <c r="N61" s="12"/>
    </row>
    <row r="62" spans="1:14" ht="19.5" thickBot="1" x14ac:dyDescent="0.35">
      <c r="A62" s="25" t="s">
        <v>56</v>
      </c>
      <c r="B62" s="26">
        <v>66</v>
      </c>
      <c r="C62" s="26">
        <v>67</v>
      </c>
      <c r="D62" s="27">
        <v>45</v>
      </c>
      <c r="E62" s="27">
        <v>22</v>
      </c>
      <c r="F62" s="28">
        <v>42541.2</v>
      </c>
      <c r="G62" s="28">
        <v>19800</v>
      </c>
      <c r="H62" s="28">
        <v>416822</v>
      </c>
      <c r="I62" s="41">
        <v>2395.8160000000003</v>
      </c>
      <c r="J62" s="8">
        <f t="shared" si="9"/>
        <v>481559.016</v>
      </c>
      <c r="K62" s="37">
        <v>5084000.1129000001</v>
      </c>
      <c r="L62" s="29">
        <f t="shared" si="7"/>
        <v>5565559.1288999999</v>
      </c>
      <c r="M62" s="12"/>
      <c r="N62" s="12"/>
    </row>
    <row r="63" spans="1:14" ht="19.5" thickBot="1" x14ac:dyDescent="0.35">
      <c r="A63" s="30" t="s">
        <v>57</v>
      </c>
      <c r="B63" s="31">
        <v>73</v>
      </c>
      <c r="C63" s="31">
        <v>75</v>
      </c>
      <c r="D63" s="32">
        <v>57</v>
      </c>
      <c r="E63" s="32">
        <v>18</v>
      </c>
      <c r="F63" s="33">
        <v>42998.400000000001</v>
      </c>
      <c r="G63" s="33">
        <v>21900</v>
      </c>
      <c r="H63" s="33">
        <v>463832</v>
      </c>
      <c r="I63" s="42">
        <v>2643.652</v>
      </c>
      <c r="J63" s="20">
        <f t="shared" si="9"/>
        <v>531374.05200000003</v>
      </c>
      <c r="K63" s="38">
        <v>5093796.9734999994</v>
      </c>
      <c r="L63" s="34">
        <f t="shared" si="7"/>
        <v>5625171.0254999995</v>
      </c>
      <c r="M63" s="12"/>
      <c r="N63" s="12"/>
    </row>
    <row r="64" spans="1:14" ht="19.5" thickBot="1" x14ac:dyDescent="0.35">
      <c r="A64" s="25" t="s">
        <v>58</v>
      </c>
      <c r="B64" s="26">
        <v>77</v>
      </c>
      <c r="C64" s="26">
        <v>79</v>
      </c>
      <c r="D64" s="27">
        <v>51</v>
      </c>
      <c r="E64" s="27">
        <v>28</v>
      </c>
      <c r="F64" s="28">
        <v>49186.32</v>
      </c>
      <c r="G64" s="28">
        <v>23100</v>
      </c>
      <c r="H64" s="28">
        <v>488904</v>
      </c>
      <c r="I64" s="41">
        <v>2805.9516000000003</v>
      </c>
      <c r="J64" s="8">
        <f t="shared" si="9"/>
        <v>563996.27159999998</v>
      </c>
      <c r="K64" s="37">
        <v>6058104.1014</v>
      </c>
      <c r="L64" s="29">
        <f t="shared" si="7"/>
        <v>6622100.3729999997</v>
      </c>
      <c r="M64" s="12"/>
      <c r="N64" s="12"/>
    </row>
    <row r="65" spans="1:14" ht="19.5" thickBot="1" x14ac:dyDescent="0.35">
      <c r="A65" s="30" t="s">
        <v>59</v>
      </c>
      <c r="B65" s="31">
        <v>628</v>
      </c>
      <c r="C65" s="31">
        <v>645</v>
      </c>
      <c r="D65" s="32">
        <v>433</v>
      </c>
      <c r="E65" s="32">
        <v>212</v>
      </c>
      <c r="F65" s="33">
        <v>381557.52</v>
      </c>
      <c r="G65" s="33">
        <v>188400</v>
      </c>
      <c r="H65" s="33">
        <v>3989582</v>
      </c>
      <c r="I65" s="42">
        <v>22797.6976</v>
      </c>
      <c r="J65" s="20">
        <f t="shared" si="9"/>
        <v>4582337.2175999992</v>
      </c>
      <c r="K65" s="38">
        <v>45344264.055599995</v>
      </c>
      <c r="L65" s="34">
        <f t="shared" si="7"/>
        <v>49926601.27319999</v>
      </c>
      <c r="M65" s="12"/>
      <c r="N65" s="12"/>
    </row>
    <row r="66" spans="1:14" ht="19.5" thickBot="1" x14ac:dyDescent="0.35">
      <c r="A66" s="25" t="s">
        <v>60</v>
      </c>
      <c r="B66" s="26">
        <v>415</v>
      </c>
      <c r="C66" s="26">
        <v>419</v>
      </c>
      <c r="D66" s="27">
        <v>285</v>
      </c>
      <c r="E66" s="27">
        <v>134</v>
      </c>
      <c r="F66" s="28">
        <v>259931.64</v>
      </c>
      <c r="G66" s="28">
        <v>124050</v>
      </c>
      <c r="H66" s="28">
        <v>2613756</v>
      </c>
      <c r="I66" s="41">
        <v>14988.688200000001</v>
      </c>
      <c r="J66" s="8">
        <f t="shared" si="9"/>
        <v>3012726.3282000003</v>
      </c>
      <c r="K66" s="37">
        <v>30828043.450499997</v>
      </c>
      <c r="L66" s="29">
        <f t="shared" si="7"/>
        <v>33840769.778699994</v>
      </c>
      <c r="M66" s="12"/>
      <c r="N66" s="12"/>
    </row>
    <row r="67" spans="1:14" ht="19.5" thickBot="1" x14ac:dyDescent="0.35">
      <c r="A67" s="36" t="s">
        <v>61</v>
      </c>
      <c r="B67" s="31">
        <v>349</v>
      </c>
      <c r="C67" s="31">
        <v>359</v>
      </c>
      <c r="D67" s="32">
        <v>237</v>
      </c>
      <c r="E67" s="32">
        <v>122</v>
      </c>
      <c r="F67" s="33">
        <v>221906.7</v>
      </c>
      <c r="G67" s="33">
        <v>103350</v>
      </c>
      <c r="H67" s="33">
        <v>2218872</v>
      </c>
      <c r="I67" s="42">
        <v>12720.643500000002</v>
      </c>
      <c r="J67" s="20">
        <f t="shared" si="9"/>
        <v>2556849.3435</v>
      </c>
      <c r="K67" s="38">
        <v>26052735.480599999</v>
      </c>
      <c r="L67" s="34">
        <f t="shared" si="7"/>
        <v>28609584.824099999</v>
      </c>
      <c r="M67" s="12"/>
      <c r="N67" s="12"/>
    </row>
    <row r="68" spans="1:14" ht="19.5" thickBot="1" x14ac:dyDescent="0.35">
      <c r="A68" s="25" t="s">
        <v>62</v>
      </c>
      <c r="B68" s="26">
        <v>298</v>
      </c>
      <c r="C68" s="26">
        <v>299</v>
      </c>
      <c r="D68" s="27">
        <v>188</v>
      </c>
      <c r="E68" s="27">
        <v>111</v>
      </c>
      <c r="F68" s="28">
        <v>171478.32</v>
      </c>
      <c r="G68" s="28">
        <v>89370</v>
      </c>
      <c r="H68" s="28">
        <f>1870998+7270</f>
        <v>1878268</v>
      </c>
      <c r="I68" s="41">
        <v>10695.5816</v>
      </c>
      <c r="J68" s="8">
        <f t="shared" si="9"/>
        <v>2149811.9016</v>
      </c>
      <c r="K68" s="37">
        <v>23246168.228300005</v>
      </c>
      <c r="L68" s="29">
        <f t="shared" si="7"/>
        <v>25395980.129900005</v>
      </c>
      <c r="M68" s="12"/>
      <c r="N68" s="12"/>
    </row>
    <row r="69" spans="1:14" ht="19.5" thickBot="1" x14ac:dyDescent="0.35">
      <c r="A69" s="30" t="s">
        <v>63</v>
      </c>
      <c r="B69" s="31">
        <v>275</v>
      </c>
      <c r="C69" s="31">
        <v>277</v>
      </c>
      <c r="D69" s="32">
        <v>182</v>
      </c>
      <c r="E69" s="32">
        <v>95</v>
      </c>
      <c r="F69" s="33">
        <v>157037.34</v>
      </c>
      <c r="G69" s="33">
        <v>82500</v>
      </c>
      <c r="H69" s="33">
        <v>1729968</v>
      </c>
      <c r="I69" s="42">
        <v>9847.5267000000003</v>
      </c>
      <c r="J69" s="20">
        <f t="shared" si="9"/>
        <v>1979352.8667000001</v>
      </c>
      <c r="K69" s="38">
        <v>19586519.570999999</v>
      </c>
      <c r="L69" s="34">
        <f t="shared" si="7"/>
        <v>21565872.4377</v>
      </c>
      <c r="M69" s="12"/>
      <c r="N69" s="12"/>
    </row>
    <row r="70" spans="1:14" ht="19.5" thickBot="1" x14ac:dyDescent="0.35">
      <c r="A70" s="25" t="s">
        <v>64</v>
      </c>
      <c r="B70" s="26">
        <v>61</v>
      </c>
      <c r="C70" s="26">
        <v>64</v>
      </c>
      <c r="D70" s="27">
        <v>41</v>
      </c>
      <c r="E70" s="27">
        <v>23</v>
      </c>
      <c r="F70" s="28">
        <v>45477.18</v>
      </c>
      <c r="G70" s="28">
        <v>18300</v>
      </c>
      <c r="H70" s="28">
        <v>391750</v>
      </c>
      <c r="I70" s="41">
        <v>2277.6359000000002</v>
      </c>
      <c r="J70" s="8">
        <f t="shared" si="9"/>
        <v>457804.81589999999</v>
      </c>
      <c r="K70" s="37">
        <v>4501765.2419999996</v>
      </c>
      <c r="L70" s="29">
        <f t="shared" si="7"/>
        <v>4959570.0578999994</v>
      </c>
      <c r="M70" s="12"/>
      <c r="N70" s="12"/>
    </row>
    <row r="71" spans="1:14" ht="19.5" thickBot="1" x14ac:dyDescent="0.35">
      <c r="A71" s="30" t="s">
        <v>65</v>
      </c>
      <c r="B71" s="31">
        <v>258</v>
      </c>
      <c r="C71" s="31">
        <v>262</v>
      </c>
      <c r="D71" s="32">
        <v>153</v>
      </c>
      <c r="E71" s="32">
        <v>109</v>
      </c>
      <c r="F71" s="33">
        <v>169019.51999999999</v>
      </c>
      <c r="G71" s="33">
        <v>77325</v>
      </c>
      <c r="H71" s="33">
        <v>1629680</v>
      </c>
      <c r="I71" s="42">
        <v>9380.1226000000006</v>
      </c>
      <c r="J71" s="20">
        <f t="shared" si="9"/>
        <v>1885404.6425999999</v>
      </c>
      <c r="K71" s="38">
        <v>19929326.276999999</v>
      </c>
      <c r="L71" s="34">
        <f t="shared" si="7"/>
        <v>21814730.919599999</v>
      </c>
      <c r="M71" s="12"/>
      <c r="N71" s="12"/>
    </row>
    <row r="72" spans="1:14" ht="19.5" thickBot="1" x14ac:dyDescent="0.35">
      <c r="A72" s="25" t="s">
        <v>66</v>
      </c>
      <c r="B72" s="26">
        <v>67</v>
      </c>
      <c r="C72" s="26">
        <v>67</v>
      </c>
      <c r="D72" s="27">
        <v>38</v>
      </c>
      <c r="E72" s="27">
        <v>29</v>
      </c>
      <c r="F72" s="28">
        <v>50768.7</v>
      </c>
      <c r="G72" s="28">
        <v>20100</v>
      </c>
      <c r="H72" s="28">
        <v>419956</v>
      </c>
      <c r="I72" s="41">
        <v>2454.1235000000001</v>
      </c>
      <c r="J72" s="8">
        <f t="shared" si="9"/>
        <v>493278.8235</v>
      </c>
      <c r="K72" s="37">
        <v>5192491.4910000004</v>
      </c>
      <c r="L72" s="29">
        <f t="shared" si="7"/>
        <v>5685770.3145000003</v>
      </c>
      <c r="M72" s="12"/>
      <c r="N72" s="12"/>
    </row>
    <row r="73" spans="1:14" x14ac:dyDescent="0.3">
      <c r="L73" s="14"/>
    </row>
  </sheetData>
  <mergeCells count="8">
    <mergeCell ref="A1:L6"/>
    <mergeCell ref="A7:A8"/>
    <mergeCell ref="B7:B8"/>
    <mergeCell ref="C7:C8"/>
    <mergeCell ref="D7:E7"/>
    <mergeCell ref="F7:J7"/>
    <mergeCell ref="K7:K8"/>
    <mergeCell ref="L7:L8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2024-01-12T12:12:47Z</cp:lastPrinted>
  <dcterms:created xsi:type="dcterms:W3CDTF">2023-02-01T05:53:50Z</dcterms:created>
  <dcterms:modified xsi:type="dcterms:W3CDTF">2024-01-22T05:41:52Z</dcterms:modified>
</cp:coreProperties>
</file>